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hidePivotFieldList="1"/>
  <mc:AlternateContent xmlns:mc="http://schemas.openxmlformats.org/markup-compatibility/2006">
    <mc:Choice Requires="x15">
      <x15ac:absPath xmlns:x15ac="http://schemas.microsoft.com/office/spreadsheetml/2010/11/ac" url="C:\Users\Sylvie\Documents\FMB\En cours\"/>
    </mc:Choice>
  </mc:AlternateContent>
  <bookViews>
    <workbookView xWindow="0" yWindow="0" windowWidth="23040" windowHeight="9060" activeTab="4"/>
  </bookViews>
  <sheets>
    <sheet name="Tableau de bord" sheetId="4" r:id="rId1"/>
    <sheet name="Risques organisationnels" sheetId="2" r:id="rId2"/>
    <sheet name="Risques financiers" sheetId="7" r:id="rId3"/>
    <sheet name="Types de risques" sheetId="8" r:id="rId4"/>
    <sheet name="Menus déroulants" sheetId="3" r:id="rId5"/>
  </sheets>
  <definedNames>
    <definedName name="FMB_Section_19">'Menus déroulants'!$A$1:$A$11</definedName>
    <definedName name="_xlnm.Print_Titles" localSheetId="2">'Risques financiers'!$1:$4</definedName>
    <definedName name="_xlnm.Print_Titles" localSheetId="1">'Risques organisationnels'!$1:$4</definedName>
  </definedNames>
  <calcPr calcId="162913"/>
  <pivotCaches>
    <pivotCache cacheId="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7" l="1"/>
  <c r="C7" i="7" s="1"/>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7" i="2"/>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6" i="2"/>
  <c r="B2" i="7" l="1"/>
  <c r="B2" i="2"/>
  <c r="C26" i="4"/>
  <c r="C21" i="4"/>
  <c r="C16" i="4"/>
  <c r="C25" i="4"/>
  <c r="C20" i="4"/>
  <c r="C15" i="4"/>
  <c r="C24" i="4"/>
  <c r="C23" i="4"/>
  <c r="C19" i="4"/>
  <c r="C18" i="4"/>
  <c r="C14" i="4"/>
  <c r="C13" i="4"/>
  <c r="E1" i="7" l="1"/>
  <c r="C3" i="4" l="1"/>
  <c r="C7" i="4" l="1"/>
  <c r="D7" i="4"/>
  <c r="E7" i="4"/>
  <c r="F7" i="4"/>
  <c r="G7" i="4"/>
  <c r="C6" i="4" l="1"/>
  <c r="D6" i="4"/>
  <c r="E6" i="4"/>
  <c r="F6" i="4"/>
  <c r="G6" i="4"/>
  <c r="C5" i="4"/>
  <c r="D5" i="4"/>
  <c r="E5" i="4"/>
  <c r="F5" i="4"/>
  <c r="G5" i="4"/>
  <c r="C4" i="4"/>
  <c r="D4" i="4"/>
  <c r="E4" i="4"/>
  <c r="F4" i="4"/>
  <c r="G4" i="4"/>
  <c r="D3" i="4"/>
  <c r="E3" i="4"/>
  <c r="F3" i="4"/>
  <c r="G3" i="4"/>
  <c r="E1" i="2" l="1"/>
</calcChain>
</file>

<file path=xl/comments1.xml><?xml version="1.0" encoding="utf-8"?>
<comments xmlns="http://schemas.openxmlformats.org/spreadsheetml/2006/main">
  <authors>
    <author>awhitworth</author>
  </authors>
  <commentList>
    <comment ref="A9" authorId="0" shapeId="0">
      <text>
        <r>
          <rPr>
            <sz val="9"/>
            <color indexed="81"/>
            <rFont val="Trebuchet MS"/>
            <family val="2"/>
          </rPr>
          <t xml:space="preserve">Les exemples de données disparaîtront lorsque les données initiales seront supprimées de l'onglet contenant les risques
</t>
        </r>
      </text>
    </comment>
  </commentList>
</comments>
</file>

<file path=xl/comments2.xml><?xml version="1.0" encoding="utf-8"?>
<comments xmlns="http://schemas.openxmlformats.org/spreadsheetml/2006/main">
  <authors>
    <author>awhitworth</author>
  </authors>
  <commentList>
    <comment ref="A4" authorId="0" shapeId="0">
      <text>
        <r>
          <rPr>
            <b/>
            <sz val="8"/>
            <color indexed="81"/>
            <rFont val="Trebuchet MS"/>
            <family val="2"/>
          </rPr>
          <t>Note pour l'utilisateur : Veuillez supprimer les exemples de données</t>
        </r>
        <r>
          <rPr>
            <sz val="8"/>
            <color indexed="81"/>
            <rFont val="Trebuchet MS"/>
            <family val="2"/>
          </rPr>
          <t xml:space="preserve">
</t>
        </r>
      </text>
    </comment>
  </commentList>
</comments>
</file>

<file path=xl/comments3.xml><?xml version="1.0" encoding="utf-8"?>
<comments xmlns="http://schemas.openxmlformats.org/spreadsheetml/2006/main">
  <authors>
    <author>awhitworth</author>
  </authors>
  <commentList>
    <comment ref="C5" authorId="0" shapeId="0">
      <text>
        <r>
          <rPr>
            <b/>
            <sz val="9"/>
            <color indexed="81"/>
            <rFont val="Trebuchet MS"/>
            <family val="2"/>
          </rPr>
          <t>Note pour l'utilisateur:</t>
        </r>
        <r>
          <rPr>
            <sz val="9"/>
            <color indexed="81"/>
            <rFont val="Trebuchet MS"/>
            <family val="2"/>
          </rPr>
          <t xml:space="preserve"> Les risques suivants proviennent du chapitre 19.0 de nos normes relatives au système de gestion financière (B2). Ils peuvent ne pas être pertinents pour toutes les organisations. Veuillez les passer en revue, déterminer s'ils sont pertinents selon votre contexte actuel et, s'ils le sont, les inclure dans l'onglet Risques organisationnels</t>
        </r>
        <r>
          <rPr>
            <sz val="9"/>
            <color indexed="81"/>
            <rFont val="Tahoma"/>
            <family val="2"/>
          </rPr>
          <t>.</t>
        </r>
      </text>
    </comment>
  </commentList>
</comments>
</file>

<file path=xl/sharedStrings.xml><?xml version="1.0" encoding="utf-8"?>
<sst xmlns="http://schemas.openxmlformats.org/spreadsheetml/2006/main" count="359" uniqueCount="243">
  <si>
    <t>Economic Sustainability</t>
  </si>
  <si>
    <t>Specific strategic priority impacted</t>
  </si>
  <si>
    <t>Consequence</t>
  </si>
  <si>
    <t>Description of cause(s)</t>
  </si>
  <si>
    <t>Controls in place now</t>
  </si>
  <si>
    <t>Control strength</t>
  </si>
  <si>
    <t>Risk treatment</t>
  </si>
  <si>
    <t>Owner</t>
  </si>
  <si>
    <t>Priority</t>
  </si>
  <si>
    <t>Insignificant</t>
  </si>
  <si>
    <t>Rare</t>
  </si>
  <si>
    <t>Minor</t>
  </si>
  <si>
    <t>Unlikely</t>
  </si>
  <si>
    <t>Mitigation/Reduction</t>
  </si>
  <si>
    <t>Moderate</t>
  </si>
  <si>
    <t>Possible</t>
  </si>
  <si>
    <t>Transference</t>
  </si>
  <si>
    <t>Major</t>
  </si>
  <si>
    <t>Likely</t>
  </si>
  <si>
    <t>Avoidance</t>
  </si>
  <si>
    <t>Catastrophic</t>
  </si>
  <si>
    <t>Almost Certain</t>
  </si>
  <si>
    <t>Share</t>
  </si>
  <si>
    <t>Acceptance / Monitor</t>
  </si>
  <si>
    <t>Low</t>
  </si>
  <si>
    <t>High</t>
  </si>
  <si>
    <t>Extreme</t>
  </si>
  <si>
    <t>Control Strength</t>
  </si>
  <si>
    <t>Absent</t>
  </si>
  <si>
    <t>Developing</t>
  </si>
  <si>
    <t>Sufficient</t>
  </si>
  <si>
    <t>Robust</t>
  </si>
  <si>
    <t>Excessive</t>
  </si>
  <si>
    <t>Under Review</t>
  </si>
  <si>
    <t>Rating</t>
  </si>
  <si>
    <t>Risk Treatment</t>
  </si>
  <si>
    <t>Likelihood</t>
  </si>
  <si>
    <t>Risk Theme</t>
  </si>
  <si>
    <t>Culture and Identity</t>
  </si>
  <si>
    <t>Communication and Engagement</t>
  </si>
  <si>
    <t>External Relations</t>
  </si>
  <si>
    <t>Infrastructure</t>
  </si>
  <si>
    <t>Geographic Opportunity and Accessibility</t>
  </si>
  <si>
    <t>Skills and Capacity</t>
  </si>
  <si>
    <t>Environmental Protection</t>
  </si>
  <si>
    <t>Governance</t>
  </si>
  <si>
    <t>Financial Management</t>
  </si>
  <si>
    <t>Service Delivery</t>
  </si>
  <si>
    <t>Première Nation ____</t>
  </si>
  <si>
    <t>Incidence</t>
  </si>
  <si>
    <t>Probabilité</t>
  </si>
  <si>
    <t>Sommaire des risques prioritaires</t>
  </si>
  <si>
    <t>Risques cotés 5 pour l'incidence et 5 pour la probabilité :</t>
  </si>
  <si>
    <t>Risques cotés 5 pour l'incidence et 4 pour la probabilité :</t>
  </si>
  <si>
    <t>Risques cotés 4 pour l'incidence et 5 pour la probabilité :</t>
  </si>
  <si>
    <t>Financement insuffisant en raison de la perte de subventions</t>
  </si>
  <si>
    <t>Absence de lien entre les valeurs culturelles et les activités de développement économique</t>
  </si>
  <si>
    <t>Report de l'entretien des infrastructures et des actifs</t>
  </si>
  <si>
    <t>Participation insuffisante aux programmes d'exercices</t>
  </si>
  <si>
    <t>Diplomation insuffisante chez nos jeunes</t>
  </si>
  <si>
    <t>Priorités stratégiques</t>
  </si>
  <si>
    <t>Priorité stratégique 1</t>
  </si>
  <si>
    <t>Priorité stratégique 2</t>
  </si>
  <si>
    <t>Priorité stratégique 3</t>
  </si>
  <si>
    <t>Priorité stratégique 4</t>
  </si>
  <si>
    <t>Priorité stratégique 5</t>
  </si>
  <si>
    <t>Priorité stratégique 6</t>
  </si>
  <si>
    <t>Placements</t>
  </si>
  <si>
    <t>Urgences</t>
  </si>
  <si>
    <t>Fraude</t>
  </si>
  <si>
    <t>Technologie</t>
  </si>
  <si>
    <t>Degré de probabilité</t>
  </si>
  <si>
    <t>Gravité de l'incidence</t>
  </si>
  <si>
    <t>Sujet</t>
  </si>
  <si>
    <t>Registre des risques</t>
  </si>
  <si>
    <t>Dernière mise à jour :</t>
  </si>
  <si>
    <t>Risque</t>
  </si>
  <si>
    <t>Énoncé abrégé</t>
  </si>
  <si>
    <t>Événement</t>
  </si>
  <si>
    <t>Plan de gestion des risques</t>
  </si>
  <si>
    <t>Plan de contingence</t>
  </si>
  <si>
    <t>Déterminer : Énoncés de risques</t>
  </si>
  <si>
    <t>Évaluer</t>
  </si>
  <si>
    <t>Surveiller et gérer</t>
  </si>
  <si>
    <t>Suppression des services aux membres (fin des programmes)</t>
  </si>
  <si>
    <t>Diminuer / Atténuer Trouver d'autres façons de financer les programmes et utiliser une partie des recettes autonomes pour les programmes culturels essentiels</t>
  </si>
  <si>
    <t>Combiner la prestation de services afin de réduire les coûts en cas de perte de financement</t>
  </si>
  <si>
    <t>Perte de notre langue</t>
  </si>
  <si>
    <t>Perte de notre culture</t>
  </si>
  <si>
    <t>Perte du savoir</t>
  </si>
  <si>
    <t>Inefficacités administratives, roulement du personnel plus élevé et augmentation des coûts</t>
  </si>
  <si>
    <t>Insuffisance de fonds nécessaires pour concrétiser les priorités stratégiques</t>
  </si>
  <si>
    <t>Manque de soutien de la collectivité à l'égard des investissements et incapacité de générer des recettes autonomes</t>
  </si>
  <si>
    <t>La scolarité des membres ne leur permet pas d'obtenir des emplois durables</t>
  </si>
  <si>
    <t>B2 - Norme du CGF</t>
  </si>
  <si>
    <t>Chapitre sur la gestion des risques</t>
  </si>
  <si>
    <t>CGF-Chapitre_19</t>
  </si>
  <si>
    <t>Risques de fraude</t>
  </si>
  <si>
    <t>Contrôles des technologies d'information</t>
  </si>
  <si>
    <t>Activités commerciales à but lucratif</t>
  </si>
  <si>
    <t>Prêts, garanties et indemnités</t>
  </si>
  <si>
    <t>Communication de l'information financière</t>
  </si>
  <si>
    <t>Risques liés à la communication de l'information financière</t>
  </si>
  <si>
    <t>Types de risques</t>
  </si>
  <si>
    <t>Mesures de limitation ou de gestion des risques inadéquates</t>
  </si>
  <si>
    <t>Exigences d'approbation insuffisantes pour entreprendre une activités commerciale à but lucratif</t>
  </si>
  <si>
    <t>Aucune reddition de comptes ou reddition de comptes limitée à l'égard des activités commerciales à but lucratif approuvées</t>
  </si>
  <si>
    <t>Incapacité de démontrer la conformité à la LAF</t>
  </si>
  <si>
    <t>Possibilité de non-respect des clauses d'emprunt auprès de l'AFPN; la transparence et la reddition de comptes de la Première Nation aurpès de la collectivité sont compromises</t>
  </si>
  <si>
    <t>Non-respect des clauses d'emprunt auprès de l'AFPN; la transparence et la reddition de comptes de la Première Nation aurpès de la collectivité sont compromises</t>
  </si>
  <si>
    <t>Les prêts ne sont pas consentis conformément aux normes de la LAF applicables</t>
  </si>
  <si>
    <t>Le conseil n'a pas instauré de politiques à l'égard des baux dans le cadre de contrats de location-achat</t>
  </si>
  <si>
    <t>Perte d'argent;  la transparence et la reddition de comptes de la Première Nation aurpès de la collectivité sont compromises</t>
  </si>
  <si>
    <t>Le conseil n'a pas instauré de politiques d'octroi des dépenses et des avances sur la paie</t>
  </si>
  <si>
    <t>Les politiques ne prévoient pas de mesures de recouvrement des sommes et des intérêts à recevoir</t>
  </si>
  <si>
    <t>Le conseil n'a pas de politique officielle à l'égard de la stratégie de placement et de l'utilisation des fonds disponibles</t>
  </si>
  <si>
    <t>Possibilité de placements non rentables et de déficits; risque pour les actifs de la Première Nation</t>
  </si>
  <si>
    <t>Aucune évaluation des risques n'est réalisée</t>
  </si>
  <si>
    <t>Aucun critère de risque n'a été établi pour les évaluations des risques</t>
  </si>
  <si>
    <t>Le conseil ne peut démontrer que les placements ont été faits conformément aux exigences du CGF</t>
  </si>
  <si>
    <t>Aucune assurance pour des risques qui peuvent être couverts</t>
  </si>
  <si>
    <t>La Première Nation pourrait ne pas disposer des fonds suffisants pour couvrir les pertes</t>
  </si>
  <si>
    <t>Risque d'assurance trop élevée ou insuffisante et possibilité que la Première Nation ne dispose pas des fonds suffisants pour couvrir les pertes</t>
  </si>
  <si>
    <t>La détermination des besoins et des sources d'assurance n'a pas été faite</t>
  </si>
  <si>
    <t>Les approbations à l'égard des protections d'assurance n'ont pas été obtenues</t>
  </si>
  <si>
    <t>Les mesures de maintien des assurances n'ont pas été mise en place</t>
  </si>
  <si>
    <t>Le conseil n'est pas en mesure de démontrer la conformité à la LAF</t>
  </si>
  <si>
    <t>La transparence et la reddition de comptes de la Première Nation aurpès de la collectivité sont compromises</t>
  </si>
  <si>
    <t>Le conseil n'a pas rédigé de plans d'urgence et de contingence</t>
  </si>
  <si>
    <t>Il n'y a pas d'exercices d'urgences</t>
  </si>
  <si>
    <t>Les plans n'ont pas été communiqués à toutes les personnes concernées</t>
  </si>
  <si>
    <t>Les plans de gestion des urgences ne sont pas revus annuellement</t>
  </si>
  <si>
    <t>Le conseil ne peut pas démontrer qu'il a mis en place des procédures de gestion efficace des finances</t>
  </si>
  <si>
    <t>Le processus d'information financière n'est pas bien structuré (cadre de travail, échéanciers, information, processus suivi)</t>
  </si>
  <si>
    <t>La Première Nation n'atteint pas ses cibles de rendement financier</t>
  </si>
  <si>
    <t>Possibilité de coupures touchant les programmes, le personnel et les projets d'immobilisations. Diminution de la qualité de vie des membres de la collectivité.</t>
  </si>
  <si>
    <t>La Première Nation ne remplit pas ses obligations (LAF 17.6.1, 18.1)</t>
  </si>
  <si>
    <t>Des personnes occupent des postes pour lesquels elles n'ont pas toutes les compétences requises</t>
  </si>
  <si>
    <t>Des personnes n'ont pas confirmé par écrit qu'elles comprennent leurs responsabilités</t>
  </si>
  <si>
    <t>Absence d'environnement positif favorisant les valeurs et l'intégrité</t>
  </si>
  <si>
    <t>Perte d'actifs ou dommages à ceux-ci; coûts supplémentaires pour les réparations, le remplacement ou l'assurance; usure supplémentaire des actifs</t>
  </si>
  <si>
    <t>La Première Nation comet un détournement d'actifs</t>
  </si>
  <si>
    <t>La Première Nation est coupable de corruption et d'actes illégaux</t>
  </si>
  <si>
    <t>Conséquences juridiques pour la Première Nation et atteinte à sa réputation</t>
  </si>
  <si>
    <t>La Première Nation cède à la pression d'accepter des incitatifs qui ne cadrent pas avec ses objectifs stratégiques</t>
  </si>
  <si>
    <t>Utilisation inefficace des ressources et risque de ne pas atteindre les objectifs stratégiques</t>
  </si>
  <si>
    <t>Le conseil n'a pas mis en place des mesures de contrôle efficaces, ce qui se traduit par des acquisitions, des utilisations ou des cessions non autorisées des actifs, par une mauvaise surveillance par la direction, par l'outrepassation des contrôles internes par la direction et par l'inefficacité des systèmes technologiques.</t>
  </si>
  <si>
    <t xml:space="preserve">Perte d'actifs ou dommages à ceux-ci </t>
  </si>
  <si>
    <t>Violation des lois ayant des conséquences importantes sur la communication de l'information financière</t>
  </si>
  <si>
    <t>Décisions fondées sur de l'information inexacte</t>
  </si>
  <si>
    <t xml:space="preserve">Le conseil n'a pas mis en place de procédures écrites permettant de déceler et de consigner le risque de fraude découlant de l'attitude de personnes ou de la rationnalisation par des personnes pouvant mener à des comportements inappropriés. </t>
  </si>
  <si>
    <t>Le conseil n'a pas mis en place de procédures permettant de détecter les possibilités de fraude dans la communication de l'information financière (parti pris de la direction, estimations, opérations frauduleuses, situation géographique, technologie, capacité de la direction de manipuler l'information à l'aide de la technologie, opérations complexes et outrepassation des contrôles internes)</t>
  </si>
  <si>
    <t>Risque d'approbation d'un placement, d'un projet ou d'une autre dépense qui n'est pas dans l'intérêt de la Première Nation; la transparence et la reddition de comptes de la Première Nation aurpès de la collectivité sont compromises; possiblité de conséquences juridiques</t>
  </si>
  <si>
    <t>Les personnes qui exercent les activités de contrôle des systèmes de gestion financière de la Première Nation n'ont pas les compétences requises pour le faire ou ne confirment pas périodiquement par écrit qu'elles comprennent leurs responsabilités</t>
  </si>
  <si>
    <t>Risque pour les actifs de la Première Nation; risque d'approuver des dépenses qui ne sont pas dans l'intérêt de la Première Nation</t>
  </si>
  <si>
    <t>La stratégie en matière de resources technologiques n'est pas alignée sur le plan stratégique de la Première Nation</t>
  </si>
  <si>
    <t>Risque de ne pas concrétiser les priorités stratégiques; inefficacités donnant lieu à une augmentation des coûts et des heures de travail</t>
  </si>
  <si>
    <t>Les systèmes informatiques ne sont pas efficaces, sont trop lents, ne possèdent pas les bons paramètres de sécurité ou n'enregistrent pas les données conformément aux exigences légales</t>
  </si>
  <si>
    <t>Inefficacités donnant lieu à une augmentation des coûts et des heures de travail; risque d'atteinte à la sécurité informatique et de perte de données</t>
  </si>
  <si>
    <t>Sous-traitance de la technologie ne convenant pas aux besoins de la Première Nation</t>
  </si>
  <si>
    <t>Aucune mesure de sécurité technologique visant à restreindre l'accès aux programmes et aux données n'a été installée ou appliquée</t>
  </si>
  <si>
    <t>La technologie (matériel, logiciels, infrastructures, réseaux, etc.) ne convient pas aux besoins de la Première Nation</t>
  </si>
  <si>
    <t>Risque de ne pas concrétiser les priorités stratégiques; inefficacités donnant lieu à une augmentation des coûts et des heures de travail; risque d'atteinte à la sécurité informatique et de perte de données</t>
  </si>
  <si>
    <t>Pour faciliter la discussion sur les risques et vous aider à constituer votre registre des risques, servez-vous de la liste ci-dessous traitant de risques potentiels.</t>
  </si>
  <si>
    <t>Pourquoi ce risque est important</t>
  </si>
  <si>
    <t>Exemple illustrant pourquoi ce risque est important</t>
  </si>
  <si>
    <t>Gestion financière</t>
  </si>
  <si>
    <t>Placements, politiques et procédures, fraude, gestion des risques, prise de décisions</t>
  </si>
  <si>
    <t>Compétences et capacité</t>
  </si>
  <si>
    <t>Chaque collectivité doit augmenter ses capacités et investir dans les compétences nécessaires pour favoriser son avancement.</t>
  </si>
  <si>
    <t>Planification de la relève, formation, formation traditionnelle et non traditionnelle, leadership</t>
  </si>
  <si>
    <t>Gouvernance</t>
  </si>
  <si>
    <t>Une gouvernance efficace et transparente est essentielle pour établir l'ordre de priorité des activités et bâtir une Première Nation forte.</t>
  </si>
  <si>
    <t>Risques liés aux notions connexes à envisager</t>
  </si>
  <si>
    <t>LAF, leadership, direction stratégique, prise de décisions, transparence</t>
  </si>
  <si>
    <t>Stabilité et relations intergouvernementales</t>
  </si>
  <si>
    <t>Relations avec les partenaires, réputation, ententes, recettes autonomes</t>
  </si>
  <si>
    <t>Protection du territoire et environnement</t>
  </si>
  <si>
    <t>Traités, durabilité, intendance, accès aux territoires traditionnels, contamination, dangers, espèces en péril</t>
  </si>
  <si>
    <t>Identité et culture</t>
  </si>
  <si>
    <t>Déontologie, leadership, langue et culture, pratiques traditionnelles, la 7e génération, valeurs</t>
  </si>
  <si>
    <t>Développment économique</t>
  </si>
  <si>
    <t>Le développement économique est essentiel au développement des collectivités et favorise les occasions, les emplois et le financement pour les Premières Nations.</t>
  </si>
  <si>
    <t>Placements, création d'emplois, titres et droits, création de richesse</t>
  </si>
  <si>
    <t>Implication de la collectivité et communication</t>
  </si>
  <si>
    <t>Chaque collectivité doit communiquer et interagir avec ses membres, et ces derniers doivent participer aux décisions qui forgent leur avenir et qui influent sur les services essentiels.</t>
  </si>
  <si>
    <t>Communication, implication, transparence, confiance, déontologie, valeurs, engagement</t>
  </si>
  <si>
    <t>Infrastructures</t>
  </si>
  <si>
    <t xml:space="preserve">Les infrastructures soutiennent tous les programmes et services; sans les infrastructures adéquates, il peut être difficile pour les collectivités d'offrir des services efficaces. </t>
  </si>
  <si>
    <t>Projets d'immobilisations, entretien, risques pour la sécurité, ordre de priorité, croissance de la collectivité</t>
  </si>
  <si>
    <t>Santé et sécurité</t>
  </si>
  <si>
    <t>La santé et la sécurité de chaque collectivité est critique pour son avenir à long terme.</t>
  </si>
  <si>
    <t>Responsabilités, blessures et dangers, préparation aux urgences, pandémie</t>
  </si>
  <si>
    <t>Prestation des services</t>
  </si>
  <si>
    <t>Uniformité des services, accès, services traditionnels et services conventionnels</t>
  </si>
  <si>
    <t>Situation géographique et accessiblité</t>
  </si>
  <si>
    <t xml:space="preserve">Il peut être difficile pour les collectivités de faire en sorte que leurs membres vivent sur la réserve, surtout si d'autres régions (comme le centre urbain le plus près) offrent plus de possibilités. </t>
  </si>
  <si>
    <t>Région éloignée, départ des membres, baisse des salaires</t>
  </si>
  <si>
    <t>Il est nécessaire de se préoccuper de notre situation géographique en Amérique du Nord pour ne pas perdre nos membres.</t>
  </si>
  <si>
    <t>La Première Nation n'a pas mis en place de procuédures écrites visant à s'assurer que les activités commerciales à but lucratif sont limitées et gérées</t>
  </si>
  <si>
    <t>Possibilité qu'un projet qui n'est pas dans l'intérêt de la Première Nation soit approuvé; risque pour les actifs de la Première Nation; diminution des recettes de la Première Nation</t>
  </si>
  <si>
    <t>Tenue de dossiers inexacte pour les garanties et les sûretés liées à des projets</t>
  </si>
  <si>
    <t>Aucun dossier ne retrace la façon dont les décisions ont été prises</t>
  </si>
  <si>
    <t>Le conseil n'a pas consigné les protections d'assurance et celles-ci ne sont pas adéquates</t>
  </si>
  <si>
    <t>Le plan d'urgence ne comprend pas toutes les mesures nécessaires en cas d'incendie, de catastrophe naturelle et de risque environnemental</t>
  </si>
  <si>
    <t>Des inexactitudes pourraient se traduire par une augmentation des ressources (heures de travail et frais d'audit) nécessaires pour les corriger.</t>
  </si>
  <si>
    <t>Le conseil n'a pas mis en place de mesures d'atténuation ou de gestion des risques liés à la communication de l'information financière</t>
  </si>
  <si>
    <t>La Première Nation publie de l'information financière mensongère</t>
  </si>
  <si>
    <t>La Première Nation publie de l'information non financière mensongère</t>
  </si>
  <si>
    <t>Perte d'actifs ou dommages à ceux-ci;  conséquences juridiques pour la Première Nation; utilisation de ressources supplémentaires pour régler le problème rendant ces ressources non disponibles pour un usage plus productif; possibilité de dépassement des coûts</t>
  </si>
  <si>
    <t>Assurances</t>
  </si>
  <si>
    <t>Risque important associé à la réalisation d'une activité commerciale à but lucratif</t>
  </si>
  <si>
    <t>Les politiques ne prévoient pas la radiation et l'annulation de dettes</t>
  </si>
  <si>
    <t>Information inexacte pour les utilisateurs des rapports financiers et possibilité de prendre des décisions fondées sur de fausses informations</t>
  </si>
  <si>
    <t>Information inexacte pour les utilisateurs des rapports non financiers et possibilité de prendre des décisions fondées sur de fausses informations</t>
  </si>
  <si>
    <t>Risque pour la sécurité des membres de la collectivité et risque de dommages ou de pertes pour les actifs de la Première Nation</t>
  </si>
  <si>
    <t>Les plans de gestion des urgences ne sont pas adéquats compte tenu de l'ampleur de l'urgence possible</t>
  </si>
  <si>
    <t>Le conseil n'a pas mis en place de procédures permettant de déceler et d'évaluer les fraudes</t>
  </si>
  <si>
    <t>Ne pas consigner nos histoires et notre langue</t>
  </si>
  <si>
    <t>Absence de plan de relève</t>
  </si>
  <si>
    <t>Infrastructures non sécuritaires ou inadéquates</t>
  </si>
  <si>
    <t>Augmentation des coûts à long terme; infrastructures non sécuritaires pour les membres</t>
  </si>
  <si>
    <t>Agumentation des coûts de soins de santé et diminution de la qualité de vie des membres</t>
  </si>
  <si>
    <t>Mauvaise santé</t>
  </si>
  <si>
    <t>Maintien la dépendance de la collectivité</t>
  </si>
  <si>
    <t>Dépendance aux subventions</t>
  </si>
  <si>
    <t xml:space="preserve">Participation insuffisante aux programmes d'exercices </t>
  </si>
  <si>
    <t>Il est essentiel de mettre en place les contrôles appropriés pour gérer les finances de votre organisation et de votre collectivité.</t>
  </si>
  <si>
    <t>La prise de décisions et la gestion opérationnelle et financière doivent reposer sur des procédures, des politiques et des contrôles en matière de gouvernances bien structurées.</t>
  </si>
  <si>
    <t>Le territoire et sa protection relèvent de chaque collectivité faisant partie d'une Première Nation, et l'équilibre entre la protection et les occasions à saisir est un aspect que toute Première Nation prospère doit prendre en considération.</t>
  </si>
  <si>
    <t xml:space="preserve">Une communication claire et transparente avec les membres de la collectivité est essentielle à l'exécution du plan stratégique.  </t>
  </si>
  <si>
    <t>La prestation des services est essentielle à la solidité d'une collectivité, surout lorsque les besoins pour des services de santé et des services sociaux sont grands.</t>
  </si>
  <si>
    <t>Une prestation efficace des services est nécessaire pour que les membres de la collectivité soient en mesure de participer à la réalisation de la vision.</t>
  </si>
  <si>
    <t>Il est essentiel d'entretenir les infrastructures pour éviter les risques pour la sécurité et l'attribution de fonds.</t>
  </si>
  <si>
    <t>Le développement économique est indispensable à l'autosuffisance.</t>
  </si>
  <si>
    <t>La protection du territoire est fondamentale pour que les générations futures disposent des ressources nécessaires.</t>
  </si>
  <si>
    <t>Les relations positives et efficaces avec les partenaires et les autres gouvernements sont indispensables à notre croissance économique.</t>
  </si>
  <si>
    <t>Les capacités et les compétences sont essentielles pour être en mesure de gérer nos services et d'améliorer notre avenir.</t>
  </si>
  <si>
    <t>Une gestion financière inefficace limite la capacité de devenir autonome.</t>
  </si>
  <si>
    <t>Chaque collectivité a besoin d'un gouvernement stable et doit interagir avec les autres gouvernements avec constance et efficacité.</t>
  </si>
  <si>
    <t xml:space="preserve">L'identité et la culture sont ce qui rend chaque collectivité et chacun de ses membres uniques. Sans son identité et sa culture, une Première Nation est à risque de perdre sa collectivité et la perspective qui lui est propre.  </t>
  </si>
  <si>
    <t>L'attachement à la langue et à la culture est essentiel au fondement de l'identité.</t>
  </si>
  <si>
    <t>Les politiques et procédures qui encadrent la santé et la sécurité sont nécessaires au maintien d'une nation en bonne santé spirituelle, mentale, physique, sociale et émotionnelle.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</si>
</sst>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Trebuchet MS"/>
      <family val="2"/>
    </font>
    <font>
      <sz val="10"/>
      <color theme="0"/>
      <name val="Trebuchet MS"/>
      <family val="2"/>
    </font>
    <font>
      <sz val="8"/>
      <color theme="1"/>
      <name val="Trebuchet MS"/>
      <family val="2"/>
    </font>
    <font>
      <sz val="8"/>
      <color theme="0"/>
      <name val="Trebuchet MS"/>
      <family val="2"/>
    </font>
    <font>
      <b/>
      <sz val="11"/>
      <color theme="1"/>
      <name val="Trebuchet MS"/>
      <family val="2"/>
    </font>
    <font>
      <sz val="12"/>
      <color theme="0"/>
      <name val="Trebuchet MS"/>
      <family val="2"/>
    </font>
    <font>
      <sz val="12"/>
      <color theme="1"/>
      <name val="Trebuchet MS"/>
      <family val="2"/>
    </font>
    <font>
      <sz val="12"/>
      <name val="Trebuchet MS"/>
      <family val="2"/>
    </font>
    <font>
      <sz val="10"/>
      <color rgb="FFFF0000"/>
      <name val="Trebuchet MS"/>
      <family val="2"/>
    </font>
    <font>
      <sz val="8"/>
      <color rgb="FFFF0000"/>
      <name val="Trebuchet MS"/>
      <family val="2"/>
    </font>
    <font>
      <b/>
      <sz val="20"/>
      <color rgb="FF002060"/>
      <name val="Trebuchet MS"/>
      <family val="2"/>
    </font>
    <font>
      <b/>
      <sz val="11"/>
      <color rgb="FF002060"/>
      <name val="Trebuchet MS"/>
      <family val="2"/>
    </font>
    <font>
      <sz val="10"/>
      <color rgb="FF002060"/>
      <name val="Trebuchet MS"/>
      <family val="2"/>
    </font>
    <font>
      <b/>
      <sz val="10"/>
      <color rgb="FF002060"/>
      <name val="Trebuchet MS"/>
      <family val="2"/>
    </font>
    <font>
      <sz val="8"/>
      <name val="Trebuchet MS"/>
      <family val="2"/>
    </font>
    <font>
      <b/>
      <sz val="12"/>
      <color theme="3"/>
      <name val="Trebuchet MS"/>
      <family val="2"/>
    </font>
    <font>
      <sz val="11"/>
      <color theme="1"/>
      <name val="Trebuchet MS"/>
      <family val="2"/>
    </font>
    <font>
      <i/>
      <sz val="10"/>
      <color rgb="FF990000"/>
      <name val="Trebuchet MS"/>
      <family val="2"/>
    </font>
    <font>
      <b/>
      <sz val="14"/>
      <color rgb="FF002060"/>
      <name val="Trebuchet MS"/>
      <family val="2"/>
    </font>
    <font>
      <sz val="9"/>
      <color indexed="81"/>
      <name val="Tahoma"/>
      <family val="2"/>
    </font>
    <font>
      <sz val="9"/>
      <color indexed="81"/>
      <name val="Trebuchet MS"/>
      <family val="2"/>
    </font>
    <font>
      <b/>
      <u/>
      <sz val="11"/>
      <color theme="1"/>
      <name val="Trebuchet MS"/>
      <family val="2"/>
    </font>
    <font>
      <b/>
      <sz val="9"/>
      <color indexed="81"/>
      <name val="Trebuchet MS"/>
      <family val="2"/>
    </font>
    <font>
      <b/>
      <sz val="8"/>
      <color indexed="81"/>
      <name val="Trebuchet MS"/>
      <family val="2"/>
    </font>
    <font>
      <sz val="8"/>
      <color indexed="81"/>
      <name val="Trebuchet MS"/>
      <family val="2"/>
    </font>
  </fonts>
  <fills count="12">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800000"/>
        <bgColor indexed="64"/>
      </patternFill>
    </fill>
    <fill>
      <patternFill patternType="solid">
        <fgColor rgb="FF92D050"/>
        <bgColor indexed="64"/>
      </patternFill>
    </fill>
    <fill>
      <patternFill patternType="solid">
        <fgColor theme="5"/>
        <bgColor indexed="64"/>
      </patternFill>
    </fill>
    <fill>
      <patternFill patternType="solid">
        <fgColor rgb="FF002060"/>
        <bgColor indexed="64"/>
      </patternFill>
    </fill>
    <fill>
      <patternFill patternType="solid">
        <fgColor theme="1"/>
        <bgColor indexed="64"/>
      </patternFill>
    </fill>
    <fill>
      <patternFill patternType="solid">
        <fgColor rgb="FF2EAFA4"/>
        <bgColor indexed="64"/>
      </patternFill>
    </fill>
    <fill>
      <patternFill patternType="solid">
        <fgColor rgb="FF00556F"/>
        <bgColor indexed="64"/>
      </patternFill>
    </fill>
    <fill>
      <patternFill patternType="solid">
        <fgColor theme="2"/>
        <bgColor indexed="64"/>
      </patternFill>
    </fill>
  </fills>
  <borders count="25">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hair">
        <color rgb="FF800000"/>
      </bottom>
      <diagonal/>
    </border>
    <border>
      <left/>
      <right/>
      <top style="hair">
        <color rgb="FF800000"/>
      </top>
      <bottom style="hair">
        <color rgb="FF800000"/>
      </bottom>
      <diagonal/>
    </border>
    <border>
      <left/>
      <right/>
      <top style="hair">
        <color rgb="FF800000"/>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theme="0"/>
      </left>
      <right style="thin">
        <color indexed="64"/>
      </right>
      <top/>
      <bottom/>
      <diagonal/>
    </border>
    <border>
      <left/>
      <right style="thin">
        <color indexed="64"/>
      </right>
      <top/>
      <bottom style="hair">
        <color rgb="FF800000"/>
      </bottom>
      <diagonal/>
    </border>
    <border>
      <left/>
      <right style="thin">
        <color indexed="64"/>
      </right>
      <top style="hair">
        <color rgb="FF800000"/>
      </top>
      <bottom style="hair">
        <color rgb="FF800000"/>
      </bottom>
      <diagonal/>
    </border>
    <border>
      <left/>
      <right style="thin">
        <color indexed="64"/>
      </right>
      <top style="hair">
        <color rgb="FF800000"/>
      </top>
      <bottom/>
      <diagonal/>
    </border>
    <border>
      <left style="thin">
        <color indexed="64"/>
      </left>
      <right style="medium">
        <color theme="0"/>
      </right>
      <top/>
      <bottom/>
      <diagonal/>
    </border>
  </borders>
  <cellStyleXfs count="1">
    <xf numFmtId="0" fontId="0" fillId="0" borderId="0"/>
  </cellStyleXfs>
  <cellXfs count="75">
    <xf numFmtId="0" fontId="0" fillId="0" borderId="0" xfId="0"/>
    <xf numFmtId="0" fontId="0" fillId="0" borderId="0" xfId="0" applyAlignment="1">
      <alignment horizontal="center" vertical="center"/>
    </xf>
    <xf numFmtId="0" fontId="0" fillId="0" borderId="0" xfId="0"/>
    <xf numFmtId="0" fontId="0" fillId="2" borderId="0" xfId="0" applyFill="1"/>
    <xf numFmtId="0" fontId="0" fillId="0" borderId="0" xfId="0" applyFill="1"/>
    <xf numFmtId="0" fontId="0" fillId="0" borderId="0" xfId="0" pivotButton="1"/>
    <xf numFmtId="0" fontId="0" fillId="0" borderId="0" xfId="0" applyAlignment="1">
      <alignment horizontal="left"/>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 fillId="6" borderId="1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8" xfId="0" applyFont="1" applyFill="1" applyBorder="1" applyAlignment="1">
      <alignment horizontal="center" vertical="center"/>
    </xf>
    <xf numFmtId="0" fontId="5" fillId="6" borderId="8" xfId="0" applyFont="1" applyFill="1" applyBorder="1" applyAlignment="1">
      <alignment horizontal="center" vertical="center"/>
    </xf>
    <xf numFmtId="0" fontId="5" fillId="4" borderId="13" xfId="0" applyFont="1" applyFill="1" applyBorder="1" applyAlignment="1">
      <alignment horizontal="center" vertical="center"/>
    </xf>
    <xf numFmtId="0" fontId="7" fillId="5" borderId="8" xfId="0" applyFont="1" applyFill="1" applyBorder="1" applyAlignment="1">
      <alignment horizontal="center" vertical="center"/>
    </xf>
    <xf numFmtId="0" fontId="5" fillId="6"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9"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wrapText="1"/>
    </xf>
    <xf numFmtId="0" fontId="3" fillId="0" borderId="3" xfId="0" applyFont="1" applyFill="1" applyBorder="1" applyAlignment="1">
      <alignment horizontal="center" vertical="center" wrapText="1"/>
    </xf>
    <xf numFmtId="0" fontId="10" fillId="0" borderId="0" xfId="0" applyFont="1" applyFill="1" applyAlignment="1">
      <alignment horizontal="left" vertical="center"/>
    </xf>
    <xf numFmtId="0" fontId="11" fillId="0" borderId="0" xfId="0" applyFont="1" applyFill="1"/>
    <xf numFmtId="0" fontId="12" fillId="0" borderId="0" xfId="0" applyFont="1" applyFill="1"/>
    <xf numFmtId="0" fontId="13" fillId="0" borderId="0" xfId="0" applyFont="1" applyFill="1" applyAlignment="1">
      <alignment horizontal="right"/>
    </xf>
    <xf numFmtId="14" fontId="13" fillId="0" borderId="0" xfId="0" applyNumberFormat="1" applyFont="1" applyFill="1" applyAlignment="1">
      <alignment horizontal="left"/>
    </xf>
    <xf numFmtId="0" fontId="10" fillId="2" borderId="0" xfId="0" applyFont="1" applyFill="1" applyAlignment="1">
      <alignment horizontal="left" vertical="center"/>
    </xf>
    <xf numFmtId="0" fontId="4" fillId="2" borderId="0" xfId="0" applyFont="1" applyFill="1" applyBorder="1" applyAlignment="1"/>
    <xf numFmtId="0" fontId="4" fillId="2" borderId="7" xfId="0" applyFont="1" applyFill="1" applyBorder="1" applyAlignment="1"/>
    <xf numFmtId="0" fontId="0" fillId="8"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0" borderId="0" xfId="0" applyFont="1"/>
    <xf numFmtId="0" fontId="0" fillId="0" borderId="0" xfId="0" applyFont="1"/>
    <xf numFmtId="0" fontId="3" fillId="0" borderId="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17" fillId="2" borderId="0" xfId="0" applyFont="1" applyFill="1"/>
    <xf numFmtId="0" fontId="0" fillId="2" borderId="0" xfId="0" applyFill="1" applyAlignment="1">
      <alignment horizontal="left"/>
    </xf>
    <xf numFmtId="0" fontId="18" fillId="0" borderId="0" xfId="0" applyFont="1" applyFill="1" applyAlignment="1">
      <alignment horizontal="left" vertical="center"/>
    </xf>
    <xf numFmtId="0" fontId="0" fillId="0" borderId="0" xfId="0" applyFill="1" applyAlignment="1">
      <alignment horizontal="left" vertical="top" wrapText="1"/>
    </xf>
    <xf numFmtId="0" fontId="2" fillId="0" borderId="4" xfId="0" applyFont="1" applyFill="1" applyBorder="1" applyAlignment="1">
      <alignment horizontal="left" vertical="top" wrapText="1"/>
    </xf>
    <xf numFmtId="0" fontId="2" fillId="0" borderId="0" xfId="0" applyFont="1" applyAlignment="1">
      <alignment horizontal="left" vertical="top" wrapText="1"/>
    </xf>
    <xf numFmtId="0" fontId="2" fillId="0" borderId="2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2" xfId="0" applyFont="1" applyFill="1" applyBorder="1" applyAlignment="1">
      <alignment horizontal="left" vertical="top" wrapText="1"/>
    </xf>
    <xf numFmtId="0" fontId="8"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left" vertical="top" wrapText="1"/>
    </xf>
    <xf numFmtId="0" fontId="0" fillId="0" borderId="0" xfId="0" applyFill="1" applyAlignment="1">
      <alignment horizontal="left"/>
    </xf>
    <xf numFmtId="0" fontId="14" fillId="0" borderId="5" xfId="0" applyFont="1" applyFill="1" applyBorder="1" applyAlignment="1">
      <alignment horizontal="left" vertical="top" wrapText="1"/>
    </xf>
    <xf numFmtId="0" fontId="15" fillId="2" borderId="0" xfId="0" applyFont="1" applyFill="1" applyAlignment="1">
      <alignment horizontal="left" vertical="top"/>
    </xf>
    <xf numFmtId="0" fontId="0" fillId="2" borderId="0" xfId="0" applyFill="1" applyAlignment="1">
      <alignment horizontal="left" vertical="top"/>
    </xf>
    <xf numFmtId="0" fontId="16" fillId="2" borderId="0" xfId="0" applyFont="1" applyFill="1" applyAlignment="1">
      <alignment horizontal="left" vertical="top"/>
    </xf>
    <xf numFmtId="0" fontId="0" fillId="2" borderId="0" xfId="0" applyFill="1" applyAlignment="1">
      <alignment horizontal="left" vertical="top" wrapText="1"/>
    </xf>
    <xf numFmtId="0" fontId="16" fillId="11" borderId="0" xfId="0" applyFont="1" applyFill="1" applyAlignment="1">
      <alignment horizontal="left" vertical="top"/>
    </xf>
    <xf numFmtId="0" fontId="0" fillId="11" borderId="0" xfId="0" applyFill="1" applyAlignment="1">
      <alignment horizontal="left" vertical="top" wrapText="1"/>
    </xf>
    <xf numFmtId="0" fontId="0" fillId="11" borderId="0" xfId="0" applyFill="1" applyAlignment="1">
      <alignment horizontal="left" vertical="top"/>
    </xf>
    <xf numFmtId="0" fontId="21" fillId="2" borderId="0" xfId="0" applyFont="1" applyFill="1" applyBorder="1" applyAlignment="1"/>
    <xf numFmtId="0" fontId="1" fillId="8" borderId="0" xfId="0" applyFont="1" applyFill="1" applyAlignment="1">
      <alignment horizontal="center" wrapText="1"/>
    </xf>
    <xf numFmtId="0" fontId="4" fillId="2" borderId="0" xfId="0" applyFont="1" applyFill="1" applyBorder="1" applyAlignment="1">
      <alignment horizontal="center" vertical="center" textRotation="90"/>
    </xf>
    <xf numFmtId="0" fontId="4" fillId="2" borderId="0" xfId="0" applyFont="1" applyFill="1" applyBorder="1" applyAlignment="1">
      <alignment horizontal="right" vertical="center" textRotation="90"/>
    </xf>
    <xf numFmtId="0" fontId="1" fillId="7" borderId="0" xfId="0" applyFont="1" applyFill="1" applyAlignment="1">
      <alignment horizontal="center"/>
    </xf>
    <xf numFmtId="0" fontId="1" fillId="9" borderId="0" xfId="0" applyFont="1" applyFill="1" applyAlignment="1">
      <alignment horizontal="center"/>
    </xf>
    <xf numFmtId="0" fontId="1" fillId="10" borderId="0" xfId="0" applyFont="1" applyFill="1" applyAlignment="1">
      <alignment horizontal="center"/>
    </xf>
  </cellXfs>
  <cellStyles count="1">
    <cellStyle name="Normal" xfId="0" builtinId="0"/>
  </cellStyles>
  <dxfs count="39">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b val="0"/>
        <i val="0"/>
        <strike val="0"/>
        <condense val="0"/>
        <extend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b val="0"/>
        <i val="0"/>
        <strike val="0"/>
        <condense val="0"/>
        <extend val="0"/>
        <outline val="0"/>
        <shadow val="0"/>
        <u val="none"/>
        <vertAlign val="baseline"/>
        <sz val="8"/>
        <color theme="1"/>
        <name val="Trebuchet MS"/>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left" vertical="top" textRotation="0" wrapText="1" indent="0" justifyLastLine="0" shrinkToFit="0" readingOrder="0"/>
      <border diagonalUp="0" diagonalDown="0" outline="0">
        <left/>
        <right/>
        <top/>
        <bottom style="hair">
          <color rgb="FF800000"/>
        </bottom>
      </border>
    </dxf>
    <dxf>
      <border outline="0">
        <bottom style="hair">
          <color rgb="FF800000"/>
        </bottom>
      </border>
    </dxf>
    <dxf>
      <font>
        <strike val="0"/>
        <outline val="0"/>
        <shadow val="0"/>
        <u val="none"/>
        <vertAlign val="baseline"/>
        <sz val="8"/>
        <color rgb="FF000000"/>
        <name val="Trebuchet MS"/>
        <scheme val="none"/>
      </font>
      <fill>
        <patternFill patternType="none">
          <fgColor rgb="FF000000"/>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theme="0"/>
        <name val="Trebuchet MS"/>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b val="0"/>
        <i val="0"/>
        <strike val="0"/>
        <condense val="0"/>
        <extend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b val="0"/>
        <i val="0"/>
        <strike val="0"/>
        <condense val="0"/>
        <extend val="0"/>
        <outline val="0"/>
        <shadow val="0"/>
        <u val="none"/>
        <vertAlign val="baseline"/>
        <sz val="8"/>
        <color theme="1"/>
        <name val="Trebuchet MS"/>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hair">
          <color rgb="FF800000"/>
        </top>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hair">
          <color rgb="FF800000"/>
        </bottom>
      </border>
    </dxf>
    <dxf>
      <border outline="0">
        <bottom style="hair">
          <color rgb="FF800000"/>
        </bottom>
      </border>
    </dxf>
    <dxf>
      <font>
        <strike val="0"/>
        <outline val="0"/>
        <shadow val="0"/>
        <u val="none"/>
        <vertAlign val="baseline"/>
        <sz val="8"/>
        <color theme="1"/>
        <name val="Trebuchet MS"/>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theme="0"/>
        <name val="Trebuchet MS"/>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bgColor theme="0" tint="-4.9989318521683403E-2"/>
        </patternFill>
      </fill>
    </dxf>
    <dxf>
      <fill>
        <patternFill>
          <bgColor rgb="FFC00000"/>
        </patternFill>
      </fill>
    </dxf>
    <dxf>
      <font>
        <b val="0"/>
        <i val="0"/>
        <color theme="0"/>
      </font>
      <fill>
        <patternFill>
          <bgColor rgb="FFC00000"/>
        </patternFill>
      </fill>
    </dxf>
  </dxfs>
  <tableStyles count="2" defaultTableStyle="TableStyleMedium2" defaultPivotStyle="PivotStyleLight16">
    <tableStyle name="PivotTable Style 1" table="0" count="1">
      <tableStyleElement type="headerRow" dxfId="38"/>
    </tableStyle>
    <tableStyle name="Table Style 1" pivot="0" count="2">
      <tableStyleElement type="headerRow" dxfId="37"/>
      <tableStyleElement type="firstRowStripe" dxfId="36"/>
    </tableStyle>
  </tableStyles>
  <colors>
    <mruColors>
      <color rgb="FF990000"/>
      <color rgb="FF00556F"/>
      <color rgb="FF2EAFA4"/>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whitworth" refreshedDate="42577.569503819446" createdVersion="5" refreshedVersion="5" minRefreshableVersion="3" recordCount="88">
  <cacheSource type="worksheet">
    <worksheetSource name="Table1[[Risque]:[Plan de contingence]]"/>
  </cacheSource>
  <cacheFields count="14">
    <cacheField name="Risk number" numFmtId="0">
      <sharedItems containsNonDate="0" containsString="0" containsBlank="1"/>
    </cacheField>
    <cacheField name="Short Form Risk" numFmtId="0">
      <sharedItems containsBlank="1"/>
    </cacheField>
    <cacheField name="Event" numFmtId="0">
      <sharedItems containsBlank="1" count="8">
        <s v="Funding shortfall due to the grants  stopping"/>
        <s v="Not recording our stories and language"/>
        <s v="Lack of succession plans"/>
        <s v="Delaying infrastructure/asset maintenance"/>
        <s v="Members not participating in exercise programs"/>
        <s v="Not linking cultural values to economic development activities"/>
        <s v="Our youth do not graduate"/>
        <m/>
      </sharedItems>
    </cacheField>
    <cacheField name="Impact" numFmtId="0">
      <sharedItems containsBlank="1"/>
    </cacheField>
    <cacheField name="Specific strategic priority impacted" numFmtId="0">
      <sharedItems containsNonDate="0" containsString="0" containsBlank="1"/>
    </cacheField>
    <cacheField name="Risk Theme" numFmtId="0">
      <sharedItems containsNonDate="0" containsString="0" containsBlank="1"/>
    </cacheField>
    <cacheField name="Description of cause(s)" numFmtId="0">
      <sharedItems containsNonDate="0" containsString="0" containsBlank="1"/>
    </cacheField>
    <cacheField name="Controls in place now" numFmtId="0">
      <sharedItems containsNonDate="0" containsString="0" containsBlank="1"/>
    </cacheField>
    <cacheField name="Control strength" numFmtId="0">
      <sharedItems containsNonDate="0" containsString="0" containsBlank="1"/>
    </cacheField>
    <cacheField name="Likelihood Score" numFmtId="0">
      <sharedItems containsString="0" containsBlank="1" containsNumber="1" containsInteger="1" minValue="1" maxValue="5" count="5">
        <n v="5"/>
        <n v="4"/>
        <m/>
        <n v="2" u="1"/>
        <n v="1" u="1"/>
      </sharedItems>
    </cacheField>
    <cacheField name="Impact Score" numFmtId="0">
      <sharedItems containsString="0" containsBlank="1" containsNumber="1" containsInteger="1" minValue="3" maxValue="5" count="4">
        <n v="4"/>
        <n v="5"/>
        <m/>
        <n v="3" u="1"/>
      </sharedItems>
    </cacheField>
    <cacheField name="Risk treatment" numFmtId="0">
      <sharedItems containsNonDate="0" containsString="0" containsBlank="1"/>
    </cacheField>
    <cacheField name="Risk Management Plan" numFmtId="0">
      <sharedItems containsBlank="1"/>
    </cacheField>
    <cacheField name="Contingency pla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
  <r>
    <m/>
    <s v="Grant funding dependence"/>
    <x v="0"/>
    <s v="is that the programs will need to stop"/>
    <m/>
    <m/>
    <m/>
    <m/>
    <m/>
    <x v="0"/>
    <x v="0"/>
    <m/>
    <s v="Reduce / Mitigate_x000a_Develop other ways to fund the programs and use a portion of OSR for core cultural programs."/>
    <s v="Might be able to rely on local revenue"/>
  </r>
  <r>
    <m/>
    <s v="Recording our language"/>
    <x v="1"/>
    <s v="Loss of our culture"/>
    <m/>
    <m/>
    <m/>
    <m/>
    <m/>
    <x v="0"/>
    <x v="1"/>
    <m/>
    <m/>
    <m/>
  </r>
  <r>
    <m/>
    <m/>
    <x v="2"/>
    <s v="Loss of ‘corporate knowledge’"/>
    <m/>
    <m/>
    <m/>
    <m/>
    <m/>
    <x v="1"/>
    <x v="1"/>
    <m/>
    <m/>
    <m/>
  </r>
  <r>
    <m/>
    <m/>
    <x v="3"/>
    <s v="Increased costs"/>
    <m/>
    <m/>
    <m/>
    <m/>
    <m/>
    <x v="1"/>
    <x v="1"/>
    <m/>
    <m/>
    <m/>
  </r>
  <r>
    <m/>
    <m/>
    <x v="4"/>
    <s v="Increased healthcare costs"/>
    <m/>
    <m/>
    <m/>
    <m/>
    <m/>
    <x v="0"/>
    <x v="1"/>
    <m/>
    <m/>
    <m/>
  </r>
  <r>
    <m/>
    <m/>
    <x v="5"/>
    <s v="Lack of community support for investments"/>
    <m/>
    <m/>
    <m/>
    <m/>
    <m/>
    <x v="0"/>
    <x v="0"/>
    <m/>
    <m/>
    <m/>
  </r>
  <r>
    <m/>
    <m/>
    <x v="6"/>
    <s v="creates a dependent community"/>
    <m/>
    <m/>
    <m/>
    <m/>
    <m/>
    <x v="0"/>
    <x v="1"/>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r>
    <m/>
    <m/>
    <x v="7"/>
    <m/>
    <m/>
    <m/>
    <m/>
    <m/>
    <m/>
    <x v="2"/>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rowHeaderCaption="Sujet">
  <location ref="N13:N15" firstHeaderRow="1" firstDataRow="1" firstDataCol="1" rowPageCount="2" colPageCount="1"/>
  <pivotFields count="14">
    <pivotField showAll="0"/>
    <pivotField showAll="0"/>
    <pivotField axis="axisRow" showAll="0">
      <items count="9">
        <item x="3"/>
        <item n="Financement insuffisant en raison de la perte de subventions" x="0"/>
        <item x="2"/>
        <item x="4"/>
        <item n="Absence de lien entre les valeurs culturelles et les activités de développement économique" x="5"/>
        <item x="1"/>
        <item x="7"/>
        <item x="6"/>
        <item t="default"/>
      </items>
    </pivotField>
    <pivotField showAll="0"/>
    <pivotField showAll="0"/>
    <pivotField showAll="0"/>
    <pivotField showAll="0"/>
    <pivotField showAll="0"/>
    <pivotField showAll="0"/>
    <pivotField name="Degré de probabilité" axis="axisPage" showAll="0">
      <items count="6">
        <item m="1" x="4"/>
        <item m="1" x="3"/>
        <item x="1"/>
        <item x="0"/>
        <item x="2"/>
        <item t="default"/>
      </items>
    </pivotField>
    <pivotField name="Gravité de l'incidence" axis="axisPage" showAll="0">
      <items count="5">
        <item m="1" x="3"/>
        <item x="0"/>
        <item x="1"/>
        <item x="2"/>
        <item t="default"/>
      </items>
    </pivotField>
    <pivotField showAll="0"/>
    <pivotField showAll="0"/>
    <pivotField showAll="0"/>
  </pivotFields>
  <rowFields count="1">
    <field x="2"/>
  </rowFields>
  <rowItems count="2">
    <i>
      <x v="1"/>
    </i>
    <i>
      <x v="4"/>
    </i>
  </rowItems>
  <colItems count="1">
    <i/>
  </colItems>
  <pageFields count="2">
    <pageField fld="9" item="3" hier="-1"/>
    <pageField fld="10"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rowHeaderCaption="Sujet">
  <location ref="K13:K15" firstHeaderRow="1" firstDataRow="1" firstDataCol="1" rowPageCount="2" colPageCount="1"/>
  <pivotFields count="14">
    <pivotField showAll="0"/>
    <pivotField showAll="0"/>
    <pivotField axis="axisRow" showAll="0">
      <items count="9">
        <item n="Report de l'entretien des infrastructures et des actifs" x="3"/>
        <item x="0"/>
        <item n="Absence de plan de relève" x="2"/>
        <item x="4"/>
        <item x="5"/>
        <item x="1"/>
        <item x="7"/>
        <item x="6"/>
        <item t="default"/>
      </items>
    </pivotField>
    <pivotField showAll="0"/>
    <pivotField showAll="0"/>
    <pivotField showAll="0"/>
    <pivotField showAll="0"/>
    <pivotField showAll="0"/>
    <pivotField showAll="0"/>
    <pivotField name="Degré de probabilité" axis="axisPage" showAll="0">
      <items count="6">
        <item m="1" x="4"/>
        <item m="1" x="3"/>
        <item x="1"/>
        <item x="0"/>
        <item x="2"/>
        <item t="default"/>
      </items>
    </pivotField>
    <pivotField name="Gravité de l'incidence" axis="axisPage" showAll="0">
      <items count="5">
        <item m="1" x="3"/>
        <item x="0"/>
        <item x="1"/>
        <item x="2"/>
        <item t="default"/>
      </items>
    </pivotField>
    <pivotField showAll="0"/>
    <pivotField showAll="0"/>
    <pivotField showAll="0"/>
  </pivotFields>
  <rowFields count="1">
    <field x="2"/>
  </rowFields>
  <rowItems count="2">
    <i>
      <x/>
    </i>
    <i>
      <x v="2"/>
    </i>
  </rowItems>
  <colItems count="1">
    <i/>
  </colItems>
  <pageFields count="2">
    <pageField fld="9" item="2" hier="-1"/>
    <pageField fld="10"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rowHeaderCaption="Sujet">
  <location ref="A13:A16" firstHeaderRow="1" firstDataRow="1" firstDataCol="1" rowPageCount="2" colPageCount="1"/>
  <pivotFields count="14">
    <pivotField showAll="0" defaultSubtotal="0"/>
    <pivotField showAll="0" defaultSubtotal="0"/>
    <pivotField axis="axisRow" showAll="0" defaultSubtotal="0">
      <items count="8">
        <item x="3"/>
        <item x="0"/>
        <item x="2"/>
        <item n="Participation insuffisante aux programmes d'exercices" x="4"/>
        <item x="5"/>
        <item n="Ne pas consigner nos histoires et notre langue" x="1"/>
        <item x="7"/>
        <item n="Diplomation insuffisante chez nos jeunes" x="6"/>
      </items>
    </pivotField>
    <pivotField showAll="0" defaultSubtotal="0"/>
    <pivotField showAll="0" defaultSubtotal="0"/>
    <pivotField showAll="0" defaultSubtotal="0"/>
    <pivotField showAll="0" defaultSubtotal="0"/>
    <pivotField showAll="0" defaultSubtotal="0"/>
    <pivotField showAll="0" defaultSubtotal="0"/>
    <pivotField name="Degré de probabilité" axis="axisPage" showAll="0" defaultSubtotal="0">
      <items count="5">
        <item m="1" x="4"/>
        <item m="1" x="3"/>
        <item x="1"/>
        <item x="0"/>
        <item x="2"/>
      </items>
    </pivotField>
    <pivotField name="Gravité de l'incidence" axis="axisPage" showAll="0" defaultSubtotal="0">
      <items count="4">
        <item m="1" x="3"/>
        <item x="0"/>
        <item x="1"/>
        <item x="2"/>
      </items>
    </pivotField>
    <pivotField showAll="0" defaultSubtotal="0"/>
    <pivotField showAll="0" defaultSubtotal="0"/>
    <pivotField showAll="0" defaultSubtotal="0"/>
  </pivotFields>
  <rowFields count="1">
    <field x="2"/>
  </rowFields>
  <rowItems count="3">
    <i>
      <x v="3"/>
    </i>
    <i>
      <x v="5"/>
    </i>
    <i>
      <x v="7"/>
    </i>
  </rowItems>
  <colItems count="1">
    <i/>
  </colItems>
  <pageFields count="2">
    <pageField fld="9" item="3" hier="-1"/>
    <pageField fld="10"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C4:Q92" totalsRowShown="0" headerRowDxfId="35" dataDxfId="34" tableBorderDxfId="33">
  <autoFilter ref="C4:Q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Risque" dataDxfId="32"/>
    <tableColumn id="2" name="Énoncé abrégé" dataDxfId="31"/>
    <tableColumn id="16" name="Événement" dataDxfId="30"/>
    <tableColumn id="3" name="Incidence" dataDxfId="29"/>
    <tableColumn id="4" name="Specific strategic priority impacted" dataDxfId="28"/>
    <tableColumn id="15" name="Risk Theme" dataDxfId="27"/>
    <tableColumn id="5" name="Description of cause(s)" dataDxfId="26"/>
    <tableColumn id="6" name="Controls in place now" dataDxfId="25"/>
    <tableColumn id="7" name="Control strength" dataDxfId="24"/>
    <tableColumn id="8" name="Degré de probabilité" dataDxfId="23"/>
    <tableColumn id="9" name="Gravité de l'incidence" dataDxfId="22"/>
    <tableColumn id="10" name="Risk treatment" dataDxfId="21"/>
    <tableColumn id="11" name="Plan de gestion des risques" dataDxfId="20"/>
    <tableColumn id="13" name="Plan de contingence" dataDxfId="19"/>
    <tableColumn id="14" name="Owner" dataDxfId="18"/>
  </tableColumns>
  <tableStyleInfo name="TableStyleMedium9" showFirstColumn="0" showLastColumn="0" showRowStripes="1" showColumnStripes="0"/>
</table>
</file>

<file path=xl/tables/table2.xml><?xml version="1.0" encoding="utf-8"?>
<table xmlns="http://schemas.openxmlformats.org/spreadsheetml/2006/main" id="2" name="Table13" displayName="Table13" ref="C4:Q93" totalsRowShown="0" headerRowDxfId="17" dataDxfId="16" tableBorderDxfId="15">
  <autoFilter ref="C4:Q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Risque" dataDxfId="14"/>
    <tableColumn id="2" name="Énoncé abrégé" dataDxfId="13"/>
    <tableColumn id="16" name="Événement" dataDxfId="12"/>
    <tableColumn id="3" name="Incidence" dataDxfId="11"/>
    <tableColumn id="4" name="Chapitre sur la gestion des risques" dataDxfId="10"/>
    <tableColumn id="15" name="Risk Theme" dataDxfId="9"/>
    <tableColumn id="5" name="Description of cause(s)" dataDxfId="8"/>
    <tableColumn id="6" name="Controls in place now" dataDxfId="7"/>
    <tableColumn id="7" name="Control strength" dataDxfId="6"/>
    <tableColumn id="8" name="Degré de probabilité" dataDxfId="5"/>
    <tableColumn id="9" name="Gravité de l'incidence" dataDxfId="4"/>
    <tableColumn id="10" name="Risk treatment" dataDxfId="3"/>
    <tableColumn id="11" name="Plan de gestion des risques" dataDxfId="2"/>
    <tableColumn id="13" name="Plan de contingence" dataDxfId="1"/>
    <tableColumn id="14" name="Owne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G26"/>
  <sheetViews>
    <sheetView topLeftCell="A7" zoomScaleNormal="100" workbookViewId="0">
      <selection activeCell="I22" sqref="I22"/>
    </sheetView>
  </sheetViews>
  <sheetFormatPr baseColWidth="10" defaultColWidth="9.109375" defaultRowHeight="14.4" x14ac:dyDescent="0.35"/>
  <cols>
    <col min="1" max="1" width="12" style="3" customWidth="1"/>
    <col min="2" max="2" width="15" style="3" customWidth="1"/>
    <col min="3" max="6" width="10.6640625" style="3" customWidth="1"/>
    <col min="7" max="16384" width="9.109375" style="3"/>
  </cols>
  <sheetData>
    <row r="2" spans="1:7" ht="26.4" thickBot="1" x14ac:dyDescent="0.4">
      <c r="A2" s="34" t="s">
        <v>48</v>
      </c>
    </row>
    <row r="3" spans="1:7" ht="45" customHeight="1" x14ac:dyDescent="0.35">
      <c r="A3" s="70"/>
      <c r="B3" s="71" t="s">
        <v>49</v>
      </c>
      <c r="C3" s="9">
        <f>COUNTIFS(Table1[Degré de probabilité], 1, Table1[Gravité de l''incidence], 5)</f>
        <v>0</v>
      </c>
      <c r="D3" s="10">
        <f>COUNTIFS(Table1[Degré de probabilité], 2, Table1[Gravité de l''incidence], 5)</f>
        <v>0</v>
      </c>
      <c r="E3" s="11">
        <f>COUNTIFS(Table1[Degré de probabilité], 3, Table1[Gravité de l''incidence], 5)</f>
        <v>0</v>
      </c>
      <c r="F3" s="12">
        <f>COUNTIFS(Table1[Degré de probabilité], 4, Table1[Gravité de l''incidence], 5)</f>
        <v>2</v>
      </c>
      <c r="G3" s="13">
        <f>COUNTIFS(Table1[Degré de probabilité], 5, Table1[Gravité de l''incidence], 5)</f>
        <v>3</v>
      </c>
    </row>
    <row r="4" spans="1:7" ht="45" customHeight="1" x14ac:dyDescent="0.35">
      <c r="A4" s="70"/>
      <c r="B4" s="71"/>
      <c r="C4" s="14">
        <f>COUNTIFS(Table1[Degré de probabilité], 1, Table1[Gravité de l''incidence], 4)</f>
        <v>0</v>
      </c>
      <c r="D4" s="15">
        <f>COUNTIFS(Table1[Degré de probabilité], 2, Table1[Gravité de l''incidence], 4)</f>
        <v>0</v>
      </c>
      <c r="E4" s="16">
        <f>COUNTIFS(Table1[Degré de probabilité], 3, Table1[Gravité de l''incidence], 4)</f>
        <v>0</v>
      </c>
      <c r="F4" s="16">
        <f>COUNTIFS(Table1[Degré de probabilité], 4, Table1[Gravité de l''incidence], 4)</f>
        <v>0</v>
      </c>
      <c r="G4" s="17">
        <f>COUNTIFS(Table1[Degré de probabilité], 5, Table1[Gravité de l''incidence], 4)</f>
        <v>2</v>
      </c>
    </row>
    <row r="5" spans="1:7" ht="45" customHeight="1" x14ac:dyDescent="0.35">
      <c r="A5" s="70"/>
      <c r="B5" s="71"/>
      <c r="C5" s="14">
        <f>COUNTIFS(Table1[Degré de probabilité], 1, Table1[Gravité de l''incidence], 3)</f>
        <v>0</v>
      </c>
      <c r="D5" s="15">
        <f>COUNTIFS(Table1[Degré de probabilité], 2, Table1[Gravité de l''incidence], 3)</f>
        <v>0</v>
      </c>
      <c r="E5" s="18">
        <f>COUNTIFS(Table1[Degré de probabilité], 3, Table1[Gravité de l''incidence], 3)</f>
        <v>0</v>
      </c>
      <c r="F5" s="16">
        <f>COUNTIFS(Table1[Degré de probabilité], 4, Table1[Gravité de l''incidence], 3)</f>
        <v>0</v>
      </c>
      <c r="G5" s="19">
        <f>COUNTIFS(Table1[Degré de probabilité], 5, Table1[Gravité de l''incidence], 3)</f>
        <v>0</v>
      </c>
    </row>
    <row r="6" spans="1:7" ht="45" customHeight="1" x14ac:dyDescent="0.35">
      <c r="A6" s="70"/>
      <c r="B6" s="71"/>
      <c r="C6" s="22">
        <f>COUNTIFS(Table1[Degré de probabilité], 1, Table1[Gravité de l''incidence], 2)</f>
        <v>0</v>
      </c>
      <c r="D6" s="23">
        <f>COUNTIFS(Table1[Degré de probabilité], 2, Table1[Gravité de l''incidence], 2)</f>
        <v>0</v>
      </c>
      <c r="E6" s="24">
        <f>COUNTIFS(Table1[Degré de probabilité], 3, Table1[Gravité de l''incidence], 2)</f>
        <v>0</v>
      </c>
      <c r="F6" s="24">
        <f>COUNTIFS(Table1[Degré de probabilité], 4, Table1[Gravité de l''incidence], 2)</f>
        <v>0</v>
      </c>
      <c r="G6" s="25">
        <f>COUNTIFS(Table1[Degré de probabilité], 5, Table1[Gravité de l''incidence], 2)</f>
        <v>0</v>
      </c>
    </row>
    <row r="7" spans="1:7" ht="45" customHeight="1" thickBot="1" x14ac:dyDescent="0.4">
      <c r="A7" s="70"/>
      <c r="B7" s="71"/>
      <c r="C7" s="20">
        <f>COUNTIFS(Table1[Degré de probabilité], 1, Table1[Gravité de l''incidence], 1)</f>
        <v>0</v>
      </c>
      <c r="D7" s="21">
        <f>COUNTIFS(Table1[Degré de probabilité], 2, Table1[Gravité de l''incidence], 1)</f>
        <v>0</v>
      </c>
      <c r="E7" s="7">
        <f>COUNTIFS(Table1[Degré de probabilité], 3, Table1[Gravité de l''incidence], 1)</f>
        <v>0</v>
      </c>
      <c r="F7" s="7">
        <f>COUNTIFS(Table1[Degré de probabilité], 4, Table1[Gravité de l''incidence], 1)</f>
        <v>0</v>
      </c>
      <c r="G7" s="8">
        <f>COUNTIFS(Table1[Degré de probabilité], 5, Table1[Gravité de l''incidence], 1)</f>
        <v>0</v>
      </c>
    </row>
    <row r="8" spans="1:7" ht="15" x14ac:dyDescent="0.35">
      <c r="C8" s="36"/>
      <c r="D8" s="36"/>
      <c r="E8" s="35" t="s">
        <v>50</v>
      </c>
      <c r="F8" s="36"/>
    </row>
    <row r="9" spans="1:7" ht="15" x14ac:dyDescent="0.35">
      <c r="C9" s="35"/>
      <c r="D9" s="35"/>
      <c r="E9" s="35"/>
      <c r="F9" s="35"/>
    </row>
    <row r="10" spans="1:7" ht="15" x14ac:dyDescent="0.35">
      <c r="C10" s="68" t="s">
        <v>51</v>
      </c>
      <c r="D10" s="35"/>
      <c r="E10" s="35"/>
      <c r="F10" s="35"/>
    </row>
    <row r="12" spans="1:7" x14ac:dyDescent="0.35">
      <c r="C12" s="45" t="s">
        <v>52</v>
      </c>
    </row>
    <row r="13" spans="1:7" x14ac:dyDescent="0.35">
      <c r="C13" s="3" t="str">
        <f>'Menus déroulants'!A14</f>
        <v>Participation insuffisante aux programmes d'exercices</v>
      </c>
    </row>
    <row r="14" spans="1:7" x14ac:dyDescent="0.35">
      <c r="C14" s="3" t="str">
        <f>'Menus déroulants'!A15</f>
        <v>Ne pas consigner nos histoires et notre langue</v>
      </c>
    </row>
    <row r="15" spans="1:7" x14ac:dyDescent="0.35">
      <c r="C15" s="46" t="str">
        <f>'Menus déroulants'!A16</f>
        <v>Diplomation insuffisante chez nos jeunes</v>
      </c>
    </row>
    <row r="16" spans="1:7" x14ac:dyDescent="0.35">
      <c r="C16" s="46">
        <f>'Menus déroulants'!A17</f>
        <v>0</v>
      </c>
    </row>
    <row r="17" spans="3:3" x14ac:dyDescent="0.35">
      <c r="C17" s="45" t="s">
        <v>53</v>
      </c>
    </row>
    <row r="18" spans="3:3" x14ac:dyDescent="0.35">
      <c r="C18" s="3" t="str">
        <f>'Menus déroulants'!K14</f>
        <v>Report de l'entretien des infrastructures et des actifs</v>
      </c>
    </row>
    <row r="19" spans="3:3" x14ac:dyDescent="0.35">
      <c r="C19" s="3" t="str">
        <f>'Menus déroulants'!K15</f>
        <v>Absence de plan de relève</v>
      </c>
    </row>
    <row r="20" spans="3:3" x14ac:dyDescent="0.35">
      <c r="C20" s="46">
        <f>'Menus déroulants'!K16</f>
        <v>0</v>
      </c>
    </row>
    <row r="21" spans="3:3" x14ac:dyDescent="0.35">
      <c r="C21" s="46">
        <f>'Menus déroulants'!K17</f>
        <v>0</v>
      </c>
    </row>
    <row r="22" spans="3:3" x14ac:dyDescent="0.35">
      <c r="C22" s="45" t="s">
        <v>54</v>
      </c>
    </row>
    <row r="23" spans="3:3" x14ac:dyDescent="0.35">
      <c r="C23" s="3" t="str">
        <f>'Menus déroulants'!N14</f>
        <v>Financement insuffisant en raison de la perte de subventions</v>
      </c>
    </row>
    <row r="24" spans="3:3" x14ac:dyDescent="0.35">
      <c r="C24" s="3" t="str">
        <f>'Menus déroulants'!N15</f>
        <v>Absence de lien entre les valeurs culturelles et les activités de développement économique</v>
      </c>
    </row>
    <row r="25" spans="3:3" x14ac:dyDescent="0.35">
      <c r="C25" s="46">
        <f>'Menus déroulants'!N16</f>
        <v>0</v>
      </c>
    </row>
    <row r="26" spans="3:3" x14ac:dyDescent="0.35">
      <c r="C26" s="46">
        <f>'Menus déroulants'!N17</f>
        <v>0</v>
      </c>
    </row>
  </sheetData>
  <mergeCells count="2">
    <mergeCell ref="A3:A7"/>
    <mergeCell ref="B3:B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99"/>
  <sheetViews>
    <sheetView zoomScale="120" zoomScaleNormal="120" workbookViewId="0">
      <pane ySplit="4" topLeftCell="A5" activePane="bottomLeft" state="frozen"/>
      <selection activeCell="D3" sqref="D3"/>
      <selection pane="bottomLeft" activeCell="F11" sqref="F11"/>
    </sheetView>
  </sheetViews>
  <sheetFormatPr baseColWidth="10" defaultColWidth="9.109375" defaultRowHeight="14.4" x14ac:dyDescent="0.35"/>
  <cols>
    <col min="1" max="1" width="5.88671875" style="4" customWidth="1"/>
    <col min="2" max="2" width="26" style="4" customWidth="1"/>
    <col min="3" max="3" width="10.6640625" style="4" customWidth="1"/>
    <col min="4" max="4" width="11.33203125" style="4" customWidth="1"/>
    <col min="5" max="6" width="15.109375" style="4" customWidth="1"/>
    <col min="7" max="11" width="15.109375" style="4" hidden="1" customWidth="1"/>
    <col min="12" max="13" width="15.109375" style="26" customWidth="1"/>
    <col min="14" max="14" width="15.109375" style="4" hidden="1" customWidth="1"/>
    <col min="15" max="16" width="15.109375" style="4" customWidth="1"/>
    <col min="17" max="17" width="10.88671875" style="4" hidden="1" customWidth="1"/>
    <col min="18" max="16384" width="9.109375" style="4"/>
  </cols>
  <sheetData>
    <row r="1" spans="1:17" ht="15" x14ac:dyDescent="0.35">
      <c r="B1" s="30" t="s">
        <v>74</v>
      </c>
      <c r="C1" s="31"/>
      <c r="D1" s="32" t="s">
        <v>75</v>
      </c>
      <c r="E1" s="33">
        <f ca="1">TODAY()</f>
        <v>43115</v>
      </c>
    </row>
    <row r="2" spans="1:17" ht="18" x14ac:dyDescent="0.35">
      <c r="B2" s="47" t="str">
        <f>'Tableau de bord'!A2</f>
        <v>Première Nation ____</v>
      </c>
    </row>
    <row r="3" spans="1:17" ht="13.5" customHeight="1" x14ac:dyDescent="0.35">
      <c r="B3" s="29"/>
      <c r="C3" s="37"/>
      <c r="D3" s="37"/>
      <c r="E3" s="72" t="s">
        <v>81</v>
      </c>
      <c r="F3" s="72"/>
      <c r="L3" s="73" t="s">
        <v>82</v>
      </c>
      <c r="M3" s="73"/>
      <c r="O3" s="74" t="s">
        <v>83</v>
      </c>
      <c r="P3" s="74"/>
    </row>
    <row r="4" spans="1:17" s="27" customFormat="1" ht="24" x14ac:dyDescent="0.35">
      <c r="C4" s="44" t="s">
        <v>76</v>
      </c>
      <c r="D4" s="39" t="s">
        <v>77</v>
      </c>
      <c r="E4" s="39" t="s">
        <v>78</v>
      </c>
      <c r="F4" s="39" t="s">
        <v>49</v>
      </c>
      <c r="G4" s="39" t="s">
        <v>1</v>
      </c>
      <c r="H4" s="39" t="s">
        <v>37</v>
      </c>
      <c r="I4" s="39" t="s">
        <v>3</v>
      </c>
      <c r="J4" s="39" t="s">
        <v>4</v>
      </c>
      <c r="K4" s="39" t="s">
        <v>5</v>
      </c>
      <c r="L4" s="39" t="s">
        <v>71</v>
      </c>
      <c r="M4" s="39" t="s">
        <v>72</v>
      </c>
      <c r="N4" s="39" t="s">
        <v>6</v>
      </c>
      <c r="O4" s="39" t="s">
        <v>79</v>
      </c>
      <c r="P4" s="43" t="s">
        <v>80</v>
      </c>
      <c r="Q4" s="42" t="s">
        <v>7</v>
      </c>
    </row>
    <row r="5" spans="1:17" s="48" customFormat="1" ht="96" x14ac:dyDescent="0.35">
      <c r="C5" s="49">
        <v>1</v>
      </c>
      <c r="D5" s="50" t="s">
        <v>225</v>
      </c>
      <c r="E5" s="50" t="s">
        <v>55</v>
      </c>
      <c r="F5" s="49" t="s">
        <v>84</v>
      </c>
      <c r="G5" s="49"/>
      <c r="H5" s="49"/>
      <c r="I5" s="49"/>
      <c r="J5" s="49"/>
      <c r="K5" s="49"/>
      <c r="L5" s="49">
        <v>5</v>
      </c>
      <c r="M5" s="49">
        <v>4</v>
      </c>
      <c r="N5" s="49"/>
      <c r="O5" s="49" t="s">
        <v>85</v>
      </c>
      <c r="P5" s="51" t="s">
        <v>86</v>
      </c>
      <c r="Q5" s="49"/>
    </row>
    <row r="6" spans="1:17" s="48" customFormat="1" ht="36" customHeight="1" x14ac:dyDescent="0.35">
      <c r="C6" s="49">
        <f>C5+1</f>
        <v>2</v>
      </c>
      <c r="D6" s="52" t="s">
        <v>87</v>
      </c>
      <c r="E6" s="52" t="s">
        <v>218</v>
      </c>
      <c r="F6" s="52" t="s">
        <v>88</v>
      </c>
      <c r="G6" s="52"/>
      <c r="H6" s="52"/>
      <c r="I6" s="52"/>
      <c r="J6" s="52"/>
      <c r="K6" s="52"/>
      <c r="L6" s="52">
        <v>5</v>
      </c>
      <c r="M6" s="52">
        <v>5</v>
      </c>
      <c r="N6" s="52"/>
      <c r="O6" s="52"/>
      <c r="P6" s="53"/>
      <c r="Q6" s="52"/>
    </row>
    <row r="7" spans="1:17" s="48" customFormat="1" ht="72" x14ac:dyDescent="0.35">
      <c r="C7" s="49">
        <f t="shared" ref="C7:C33" si="0">C6+1</f>
        <v>3</v>
      </c>
      <c r="D7" s="52" t="s">
        <v>89</v>
      </c>
      <c r="E7" s="52" t="s">
        <v>219</v>
      </c>
      <c r="F7" s="52" t="s">
        <v>90</v>
      </c>
      <c r="G7" s="52"/>
      <c r="H7" s="52"/>
      <c r="I7" s="52"/>
      <c r="J7" s="52"/>
      <c r="K7" s="52"/>
      <c r="L7" s="52">
        <v>4</v>
      </c>
      <c r="M7" s="52">
        <v>5</v>
      </c>
      <c r="N7" s="52"/>
      <c r="O7" s="52"/>
      <c r="P7" s="53"/>
      <c r="Q7" s="52"/>
    </row>
    <row r="8" spans="1:17" s="48" customFormat="1" ht="60" x14ac:dyDescent="0.35">
      <c r="C8" s="49">
        <f t="shared" si="0"/>
        <v>4</v>
      </c>
      <c r="D8" s="52" t="s">
        <v>220</v>
      </c>
      <c r="E8" s="52" t="s">
        <v>57</v>
      </c>
      <c r="F8" s="52" t="s">
        <v>221</v>
      </c>
      <c r="G8" s="52"/>
      <c r="H8" s="52"/>
      <c r="I8" s="52"/>
      <c r="J8" s="52"/>
      <c r="K8" s="52"/>
      <c r="L8" s="52">
        <v>4</v>
      </c>
      <c r="M8" s="52">
        <v>5</v>
      </c>
      <c r="N8" s="52"/>
      <c r="O8" s="52"/>
      <c r="P8" s="53"/>
      <c r="Q8" s="52"/>
    </row>
    <row r="9" spans="1:17" s="48" customFormat="1" ht="60" x14ac:dyDescent="0.35">
      <c r="C9" s="49">
        <f t="shared" si="0"/>
        <v>5</v>
      </c>
      <c r="D9" s="52" t="s">
        <v>223</v>
      </c>
      <c r="E9" s="52" t="s">
        <v>226</v>
      </c>
      <c r="F9" s="52" t="s">
        <v>222</v>
      </c>
      <c r="G9" s="52"/>
      <c r="H9" s="52"/>
      <c r="I9" s="52"/>
      <c r="J9" s="52"/>
      <c r="K9" s="52"/>
      <c r="L9" s="52">
        <v>5</v>
      </c>
      <c r="M9" s="52">
        <v>5</v>
      </c>
      <c r="N9" s="52"/>
      <c r="O9" s="52"/>
      <c r="P9" s="53"/>
      <c r="Q9" s="52"/>
    </row>
    <row r="10" spans="1:17" s="48" customFormat="1" ht="84" x14ac:dyDescent="0.35">
      <c r="C10" s="49">
        <f t="shared" si="0"/>
        <v>6</v>
      </c>
      <c r="D10" s="52" t="s">
        <v>91</v>
      </c>
      <c r="E10" s="52" t="s">
        <v>56</v>
      </c>
      <c r="F10" s="52" t="s">
        <v>92</v>
      </c>
      <c r="G10" s="52"/>
      <c r="H10" s="52"/>
      <c r="I10" s="52"/>
      <c r="J10" s="52"/>
      <c r="K10" s="52"/>
      <c r="L10" s="52">
        <v>5</v>
      </c>
      <c r="M10" s="52">
        <v>4</v>
      </c>
      <c r="N10" s="52"/>
      <c r="O10" s="52"/>
      <c r="P10" s="53"/>
      <c r="Q10" s="52"/>
    </row>
    <row r="11" spans="1:17" s="48" customFormat="1" ht="72" x14ac:dyDescent="0.35">
      <c r="C11" s="49">
        <f t="shared" si="0"/>
        <v>7</v>
      </c>
      <c r="D11" s="52" t="s">
        <v>93</v>
      </c>
      <c r="E11" s="52" t="s">
        <v>59</v>
      </c>
      <c r="F11" s="52" t="s">
        <v>224</v>
      </c>
      <c r="G11" s="52"/>
      <c r="H11" s="52"/>
      <c r="I11" s="52"/>
      <c r="J11" s="52"/>
      <c r="K11" s="52"/>
      <c r="L11" s="52">
        <v>5</v>
      </c>
      <c r="M11" s="52">
        <v>5</v>
      </c>
      <c r="N11" s="52"/>
      <c r="O11" s="52"/>
      <c r="P11" s="53"/>
      <c r="Q11" s="52"/>
    </row>
    <row r="12" spans="1:17" s="48" customFormat="1" x14ac:dyDescent="0.35">
      <c r="C12" s="49">
        <f t="shared" si="0"/>
        <v>8</v>
      </c>
      <c r="D12" s="52"/>
      <c r="E12" s="52"/>
      <c r="F12" s="52"/>
      <c r="G12" s="52"/>
      <c r="H12" s="52"/>
      <c r="I12" s="52"/>
      <c r="J12" s="52"/>
      <c r="K12" s="52"/>
      <c r="L12" s="52"/>
      <c r="M12" s="52"/>
      <c r="N12" s="52"/>
      <c r="O12" s="52"/>
      <c r="P12" s="53"/>
      <c r="Q12" s="52"/>
    </row>
    <row r="13" spans="1:17" s="48" customFormat="1" x14ac:dyDescent="0.35">
      <c r="C13" s="49">
        <f t="shared" si="0"/>
        <v>9</v>
      </c>
      <c r="D13" s="52"/>
      <c r="E13" s="52"/>
      <c r="F13" s="52"/>
      <c r="G13" s="52"/>
      <c r="H13" s="52"/>
      <c r="I13" s="52"/>
      <c r="J13" s="52"/>
      <c r="K13" s="52"/>
      <c r="L13" s="52"/>
      <c r="M13" s="52"/>
      <c r="N13" s="52"/>
      <c r="O13" s="52"/>
      <c r="P13" s="53"/>
      <c r="Q13" s="52"/>
    </row>
    <row r="14" spans="1:17" s="48" customFormat="1" x14ac:dyDescent="0.35">
      <c r="C14" s="49">
        <f t="shared" si="0"/>
        <v>10</v>
      </c>
      <c r="D14" s="52"/>
      <c r="E14" s="52"/>
      <c r="F14" s="52"/>
      <c r="G14" s="52"/>
      <c r="H14" s="52"/>
      <c r="I14" s="52"/>
      <c r="J14" s="52"/>
      <c r="K14" s="52"/>
      <c r="L14" s="52"/>
      <c r="M14" s="52"/>
      <c r="N14" s="52"/>
      <c r="O14" s="52"/>
      <c r="P14" s="53"/>
      <c r="Q14" s="52"/>
    </row>
    <row r="15" spans="1:17" s="48" customFormat="1" x14ac:dyDescent="0.35">
      <c r="C15" s="49">
        <f t="shared" si="0"/>
        <v>11</v>
      </c>
      <c r="D15" s="52"/>
      <c r="E15" s="52"/>
      <c r="F15" s="52"/>
      <c r="G15" s="52"/>
      <c r="H15" s="52"/>
      <c r="I15" s="52"/>
      <c r="J15" s="52"/>
      <c r="K15" s="52"/>
      <c r="L15" s="52"/>
      <c r="M15" s="52"/>
      <c r="N15" s="52"/>
      <c r="O15" s="52"/>
      <c r="P15" s="53"/>
      <c r="Q15" s="52"/>
    </row>
    <row r="16" spans="1:17" s="48" customFormat="1" x14ac:dyDescent="0.35">
      <c r="C16" s="49">
        <f t="shared" si="0"/>
        <v>12</v>
      </c>
      <c r="D16" s="52"/>
      <c r="E16" s="52"/>
      <c r="F16" s="52"/>
      <c r="G16" s="52"/>
      <c r="H16" s="52"/>
      <c r="I16" s="52"/>
      <c r="J16" s="52"/>
      <c r="K16" s="52"/>
      <c r="L16" s="52"/>
      <c r="M16" s="52"/>
      <c r="N16" s="52"/>
      <c r="O16" s="52"/>
      <c r="P16" s="53"/>
      <c r="Q16" s="52"/>
    </row>
    <row r="17" spans="3:17" s="48" customFormat="1" x14ac:dyDescent="0.35">
      <c r="C17" s="49">
        <f t="shared" si="0"/>
        <v>13</v>
      </c>
      <c r="D17" s="52"/>
      <c r="E17" s="52"/>
      <c r="F17" s="52"/>
      <c r="G17" s="52"/>
      <c r="H17" s="52"/>
      <c r="I17" s="52"/>
      <c r="J17" s="52"/>
      <c r="K17" s="52"/>
      <c r="L17" s="52"/>
      <c r="M17" s="52"/>
      <c r="N17" s="52"/>
      <c r="O17" s="52"/>
      <c r="P17" s="53"/>
      <c r="Q17" s="52"/>
    </row>
    <row r="18" spans="3:17" s="48" customFormat="1" x14ac:dyDescent="0.35">
      <c r="C18" s="49">
        <f t="shared" si="0"/>
        <v>14</v>
      </c>
      <c r="D18" s="52"/>
      <c r="E18" s="52"/>
      <c r="F18" s="52"/>
      <c r="G18" s="52"/>
      <c r="H18" s="52"/>
      <c r="I18" s="52"/>
      <c r="J18" s="52"/>
      <c r="K18" s="52"/>
      <c r="L18" s="52"/>
      <c r="M18" s="52"/>
      <c r="N18" s="52"/>
      <c r="O18" s="52"/>
      <c r="P18" s="53"/>
      <c r="Q18" s="52"/>
    </row>
    <row r="19" spans="3:17" s="48" customFormat="1" x14ac:dyDescent="0.35">
      <c r="C19" s="49">
        <f t="shared" si="0"/>
        <v>15</v>
      </c>
      <c r="D19" s="52"/>
      <c r="E19" s="52"/>
      <c r="F19" s="52"/>
      <c r="G19" s="52"/>
      <c r="H19" s="52"/>
      <c r="I19" s="52"/>
      <c r="J19" s="52"/>
      <c r="K19" s="52"/>
      <c r="L19" s="52"/>
      <c r="M19" s="52"/>
      <c r="N19" s="52"/>
      <c r="O19" s="52"/>
      <c r="P19" s="53"/>
      <c r="Q19" s="52"/>
    </row>
    <row r="20" spans="3:17" s="48" customFormat="1" x14ac:dyDescent="0.35">
      <c r="C20" s="49">
        <f t="shared" si="0"/>
        <v>16</v>
      </c>
      <c r="D20" s="52"/>
      <c r="E20" s="52"/>
      <c r="F20" s="52"/>
      <c r="G20" s="52"/>
      <c r="H20" s="52"/>
      <c r="I20" s="52"/>
      <c r="J20" s="52"/>
      <c r="K20" s="52"/>
      <c r="L20" s="52"/>
      <c r="M20" s="52"/>
      <c r="N20" s="52"/>
      <c r="O20" s="52"/>
      <c r="P20" s="53"/>
      <c r="Q20" s="52"/>
    </row>
    <row r="21" spans="3:17" s="48" customFormat="1" x14ac:dyDescent="0.35">
      <c r="C21" s="49">
        <f t="shared" si="0"/>
        <v>17</v>
      </c>
      <c r="D21" s="52"/>
      <c r="E21" s="52"/>
      <c r="F21" s="52"/>
      <c r="G21" s="52"/>
      <c r="H21" s="52"/>
      <c r="I21" s="52"/>
      <c r="J21" s="52"/>
      <c r="K21" s="52"/>
      <c r="L21" s="52"/>
      <c r="M21" s="52"/>
      <c r="N21" s="52"/>
      <c r="O21" s="52"/>
      <c r="P21" s="53"/>
      <c r="Q21" s="52"/>
    </row>
    <row r="22" spans="3:17" s="48" customFormat="1" x14ac:dyDescent="0.35">
      <c r="C22" s="49">
        <f t="shared" si="0"/>
        <v>18</v>
      </c>
      <c r="D22" s="52"/>
      <c r="E22" s="52"/>
      <c r="F22" s="52"/>
      <c r="G22" s="52"/>
      <c r="H22" s="52"/>
      <c r="I22" s="52"/>
      <c r="J22" s="52"/>
      <c r="K22" s="52"/>
      <c r="L22" s="52"/>
      <c r="M22" s="52"/>
      <c r="N22" s="52"/>
      <c r="O22" s="52"/>
      <c r="P22" s="53"/>
      <c r="Q22" s="52"/>
    </row>
    <row r="23" spans="3:17" s="48" customFormat="1" x14ac:dyDescent="0.35">
      <c r="C23" s="49">
        <f t="shared" si="0"/>
        <v>19</v>
      </c>
      <c r="D23" s="52"/>
      <c r="E23" s="52"/>
      <c r="F23" s="52"/>
      <c r="G23" s="52"/>
      <c r="H23" s="52"/>
      <c r="I23" s="52"/>
      <c r="J23" s="52"/>
      <c r="K23" s="52"/>
      <c r="L23" s="52"/>
      <c r="M23" s="52"/>
      <c r="N23" s="52"/>
      <c r="O23" s="52"/>
      <c r="P23" s="53"/>
      <c r="Q23" s="52"/>
    </row>
    <row r="24" spans="3:17" s="48" customFormat="1" x14ac:dyDescent="0.35">
      <c r="C24" s="49">
        <f t="shared" si="0"/>
        <v>20</v>
      </c>
      <c r="D24" s="52"/>
      <c r="E24" s="52"/>
      <c r="F24" s="52"/>
      <c r="G24" s="52"/>
      <c r="H24" s="52"/>
      <c r="I24" s="52"/>
      <c r="J24" s="52"/>
      <c r="K24" s="52"/>
      <c r="L24" s="52"/>
      <c r="M24" s="52"/>
      <c r="N24" s="52"/>
      <c r="O24" s="52"/>
      <c r="P24" s="53"/>
      <c r="Q24" s="52"/>
    </row>
    <row r="25" spans="3:17" s="48" customFormat="1" x14ac:dyDescent="0.35">
      <c r="C25" s="49">
        <f t="shared" si="0"/>
        <v>21</v>
      </c>
      <c r="D25" s="52"/>
      <c r="E25" s="52"/>
      <c r="F25" s="52"/>
      <c r="G25" s="52"/>
      <c r="H25" s="52"/>
      <c r="I25" s="52"/>
      <c r="J25" s="52"/>
      <c r="K25" s="52"/>
      <c r="L25" s="52"/>
      <c r="M25" s="52"/>
      <c r="N25" s="52"/>
      <c r="O25" s="52"/>
      <c r="P25" s="53"/>
      <c r="Q25" s="52"/>
    </row>
    <row r="26" spans="3:17" s="48" customFormat="1" x14ac:dyDescent="0.35">
      <c r="C26" s="49">
        <f t="shared" si="0"/>
        <v>22</v>
      </c>
      <c r="D26" s="52"/>
      <c r="E26" s="52"/>
      <c r="F26" s="52"/>
      <c r="G26" s="52"/>
      <c r="H26" s="52"/>
      <c r="I26" s="52"/>
      <c r="J26" s="52"/>
      <c r="K26" s="52"/>
      <c r="L26" s="52"/>
      <c r="M26" s="52"/>
      <c r="N26" s="52"/>
      <c r="O26" s="52"/>
      <c r="P26" s="53"/>
      <c r="Q26" s="52"/>
    </row>
    <row r="27" spans="3:17" s="48" customFormat="1" x14ac:dyDescent="0.35">
      <c r="C27" s="49">
        <f t="shared" si="0"/>
        <v>23</v>
      </c>
      <c r="D27" s="52"/>
      <c r="E27" s="52"/>
      <c r="F27" s="52"/>
      <c r="G27" s="52"/>
      <c r="H27" s="52"/>
      <c r="I27" s="52"/>
      <c r="J27" s="52"/>
      <c r="K27" s="52"/>
      <c r="L27" s="52"/>
      <c r="M27" s="52"/>
      <c r="N27" s="52"/>
      <c r="O27" s="52"/>
      <c r="P27" s="53"/>
      <c r="Q27" s="52"/>
    </row>
    <row r="28" spans="3:17" s="48" customFormat="1" x14ac:dyDescent="0.35">
      <c r="C28" s="49">
        <f t="shared" si="0"/>
        <v>24</v>
      </c>
      <c r="D28" s="52"/>
      <c r="E28" s="52"/>
      <c r="F28" s="52"/>
      <c r="G28" s="52"/>
      <c r="H28" s="52"/>
      <c r="I28" s="52"/>
      <c r="J28" s="52"/>
      <c r="K28" s="52"/>
      <c r="L28" s="52"/>
      <c r="M28" s="52"/>
      <c r="N28" s="52"/>
      <c r="O28" s="52"/>
      <c r="P28" s="53"/>
      <c r="Q28" s="52"/>
    </row>
    <row r="29" spans="3:17" s="48" customFormat="1" x14ac:dyDescent="0.35">
      <c r="C29" s="49">
        <f t="shared" si="0"/>
        <v>25</v>
      </c>
      <c r="D29" s="52"/>
      <c r="E29" s="52"/>
      <c r="F29" s="52"/>
      <c r="G29" s="52"/>
      <c r="H29" s="52"/>
      <c r="I29" s="52"/>
      <c r="J29" s="52"/>
      <c r="K29" s="52"/>
      <c r="L29" s="52"/>
      <c r="M29" s="52"/>
      <c r="N29" s="52"/>
      <c r="O29" s="52"/>
      <c r="P29" s="53"/>
      <c r="Q29" s="52"/>
    </row>
    <row r="30" spans="3:17" s="48" customFormat="1" x14ac:dyDescent="0.35">
      <c r="C30" s="49">
        <f t="shared" si="0"/>
        <v>26</v>
      </c>
      <c r="D30" s="52"/>
      <c r="E30" s="52"/>
      <c r="F30" s="52"/>
      <c r="G30" s="52"/>
      <c r="H30" s="52"/>
      <c r="I30" s="52"/>
      <c r="J30" s="52"/>
      <c r="K30" s="52"/>
      <c r="L30" s="52"/>
      <c r="M30" s="52"/>
      <c r="N30" s="52"/>
      <c r="O30" s="52"/>
      <c r="P30" s="53"/>
      <c r="Q30" s="52"/>
    </row>
    <row r="31" spans="3:17" s="48" customFormat="1" x14ac:dyDescent="0.35">
      <c r="C31" s="49">
        <f t="shared" si="0"/>
        <v>27</v>
      </c>
      <c r="D31" s="52"/>
      <c r="E31" s="52"/>
      <c r="F31" s="52"/>
      <c r="G31" s="52"/>
      <c r="H31" s="52"/>
      <c r="I31" s="52"/>
      <c r="J31" s="52"/>
      <c r="K31" s="52"/>
      <c r="L31" s="52"/>
      <c r="M31" s="52"/>
      <c r="N31" s="52"/>
      <c r="O31" s="52"/>
      <c r="P31" s="53"/>
      <c r="Q31" s="52"/>
    </row>
    <row r="32" spans="3:17" s="48" customFormat="1" x14ac:dyDescent="0.35">
      <c r="C32" s="49">
        <f t="shared" si="0"/>
        <v>28</v>
      </c>
      <c r="D32" s="52"/>
      <c r="E32" s="52"/>
      <c r="F32" s="52"/>
      <c r="G32" s="52"/>
      <c r="H32" s="52"/>
      <c r="I32" s="52"/>
      <c r="J32" s="52"/>
      <c r="K32" s="52"/>
      <c r="L32" s="52"/>
      <c r="M32" s="52"/>
      <c r="N32" s="52"/>
      <c r="O32" s="52"/>
      <c r="P32" s="53"/>
      <c r="Q32" s="52"/>
    </row>
    <row r="33" spans="3:17" s="48" customFormat="1" x14ac:dyDescent="0.35">
      <c r="C33" s="49">
        <f t="shared" si="0"/>
        <v>29</v>
      </c>
      <c r="D33" s="52"/>
      <c r="E33" s="52"/>
      <c r="F33" s="52"/>
      <c r="G33" s="52"/>
      <c r="H33" s="52"/>
      <c r="I33" s="52"/>
      <c r="J33" s="52"/>
      <c r="K33" s="52"/>
      <c r="L33" s="52"/>
      <c r="M33" s="52"/>
      <c r="N33" s="52"/>
      <c r="O33" s="52"/>
      <c r="P33" s="53"/>
      <c r="Q33" s="52"/>
    </row>
    <row r="34" spans="3:17" s="48" customFormat="1" x14ac:dyDescent="0.35">
      <c r="C34" s="49">
        <f>C33+1</f>
        <v>30</v>
      </c>
      <c r="D34" s="52"/>
      <c r="E34" s="52"/>
      <c r="F34" s="52"/>
      <c r="G34" s="52"/>
      <c r="H34" s="52"/>
      <c r="I34" s="52"/>
      <c r="J34" s="52"/>
      <c r="K34" s="52"/>
      <c r="L34" s="52"/>
      <c r="M34" s="52"/>
      <c r="N34" s="52"/>
      <c r="O34" s="52"/>
      <c r="P34" s="53"/>
      <c r="Q34" s="52"/>
    </row>
    <row r="35" spans="3:17" s="48" customFormat="1" x14ac:dyDescent="0.35">
      <c r="C35" s="49">
        <f t="shared" ref="C35:C92" si="1">C34+1</f>
        <v>31</v>
      </c>
      <c r="D35" s="52"/>
      <c r="E35" s="52"/>
      <c r="F35" s="52"/>
      <c r="G35" s="52"/>
      <c r="H35" s="52"/>
      <c r="I35" s="52"/>
      <c r="J35" s="52"/>
      <c r="K35" s="52"/>
      <c r="L35" s="52"/>
      <c r="M35" s="52"/>
      <c r="N35" s="52"/>
      <c r="O35" s="52"/>
      <c r="P35" s="53"/>
      <c r="Q35" s="52"/>
    </row>
    <row r="36" spans="3:17" s="56" customFormat="1" x14ac:dyDescent="0.35">
      <c r="C36" s="49">
        <f t="shared" si="1"/>
        <v>32</v>
      </c>
      <c r="D36" s="54"/>
      <c r="E36" s="54"/>
      <c r="F36" s="54"/>
      <c r="G36" s="54"/>
      <c r="H36" s="54"/>
      <c r="I36" s="54"/>
      <c r="J36" s="54"/>
      <c r="K36" s="54"/>
      <c r="L36" s="54"/>
      <c r="M36" s="54"/>
      <c r="N36" s="54"/>
      <c r="O36" s="54"/>
      <c r="P36" s="55"/>
      <c r="Q36" s="54"/>
    </row>
    <row r="37" spans="3:17" s="56" customFormat="1" x14ac:dyDescent="0.35">
      <c r="C37" s="49">
        <f t="shared" si="1"/>
        <v>33</v>
      </c>
      <c r="D37" s="54"/>
      <c r="E37" s="54"/>
      <c r="F37" s="54"/>
      <c r="G37" s="54"/>
      <c r="H37" s="54"/>
      <c r="I37" s="54"/>
      <c r="J37" s="54"/>
      <c r="K37" s="54"/>
      <c r="L37" s="54"/>
      <c r="M37" s="54"/>
      <c r="N37" s="54"/>
      <c r="O37" s="54"/>
      <c r="P37" s="55"/>
      <c r="Q37" s="54"/>
    </row>
    <row r="38" spans="3:17" s="56" customFormat="1" x14ac:dyDescent="0.35">
      <c r="C38" s="49">
        <f t="shared" si="1"/>
        <v>34</v>
      </c>
      <c r="D38" s="54"/>
      <c r="E38" s="54"/>
      <c r="F38" s="54"/>
      <c r="G38" s="54"/>
      <c r="H38" s="54"/>
      <c r="I38" s="54"/>
      <c r="J38" s="54"/>
      <c r="K38" s="54"/>
      <c r="L38" s="54"/>
      <c r="M38" s="54"/>
      <c r="N38" s="54"/>
      <c r="O38" s="54"/>
      <c r="P38" s="55"/>
      <c r="Q38" s="54"/>
    </row>
    <row r="39" spans="3:17" s="56" customFormat="1" x14ac:dyDescent="0.35">
      <c r="C39" s="49">
        <f t="shared" si="1"/>
        <v>35</v>
      </c>
      <c r="D39" s="54"/>
      <c r="E39" s="54"/>
      <c r="F39" s="54"/>
      <c r="G39" s="54"/>
      <c r="H39" s="54"/>
      <c r="I39" s="54"/>
      <c r="J39" s="54"/>
      <c r="K39" s="54"/>
      <c r="L39" s="54"/>
      <c r="M39" s="54"/>
      <c r="N39" s="54"/>
      <c r="O39" s="54"/>
      <c r="P39" s="55"/>
      <c r="Q39" s="54"/>
    </row>
    <row r="40" spans="3:17" s="56" customFormat="1" x14ac:dyDescent="0.35">
      <c r="C40" s="49">
        <f t="shared" si="1"/>
        <v>36</v>
      </c>
      <c r="D40" s="54"/>
      <c r="E40" s="54"/>
      <c r="F40" s="54"/>
      <c r="G40" s="54"/>
      <c r="H40" s="54"/>
      <c r="I40" s="54"/>
      <c r="J40" s="54"/>
      <c r="K40" s="54"/>
      <c r="L40" s="54"/>
      <c r="M40" s="54"/>
      <c r="N40" s="54"/>
      <c r="O40" s="54"/>
      <c r="P40" s="55"/>
      <c r="Q40" s="54"/>
    </row>
    <row r="41" spans="3:17" s="56" customFormat="1" x14ac:dyDescent="0.35">
      <c r="C41" s="49">
        <f t="shared" si="1"/>
        <v>37</v>
      </c>
      <c r="D41" s="54"/>
      <c r="E41" s="54"/>
      <c r="F41" s="54"/>
      <c r="G41" s="54"/>
      <c r="H41" s="54"/>
      <c r="I41" s="54"/>
      <c r="J41" s="54"/>
      <c r="K41" s="54"/>
      <c r="L41" s="54"/>
      <c r="M41" s="54"/>
      <c r="N41" s="54"/>
      <c r="O41" s="54"/>
      <c r="P41" s="55"/>
      <c r="Q41" s="54"/>
    </row>
    <row r="42" spans="3:17" s="56" customFormat="1" x14ac:dyDescent="0.35">
      <c r="C42" s="49">
        <f t="shared" si="1"/>
        <v>38</v>
      </c>
      <c r="D42" s="54"/>
      <c r="E42" s="54"/>
      <c r="F42" s="54"/>
      <c r="G42" s="54"/>
      <c r="H42" s="54"/>
      <c r="I42" s="54"/>
      <c r="J42" s="54"/>
      <c r="K42" s="54"/>
      <c r="L42" s="54"/>
      <c r="M42" s="54"/>
      <c r="N42" s="54"/>
      <c r="O42" s="54"/>
      <c r="P42" s="55"/>
      <c r="Q42" s="54"/>
    </row>
    <row r="43" spans="3:17" s="56" customFormat="1" x14ac:dyDescent="0.35">
      <c r="C43" s="49">
        <f t="shared" si="1"/>
        <v>39</v>
      </c>
      <c r="D43" s="54"/>
      <c r="E43" s="54"/>
      <c r="F43" s="54"/>
      <c r="G43" s="54"/>
      <c r="H43" s="54"/>
      <c r="I43" s="54"/>
      <c r="J43" s="54"/>
      <c r="K43" s="54"/>
      <c r="L43" s="54"/>
      <c r="M43" s="54"/>
      <c r="N43" s="54"/>
      <c r="O43" s="54"/>
      <c r="P43" s="55"/>
      <c r="Q43" s="54"/>
    </row>
    <row r="44" spans="3:17" s="56" customFormat="1" x14ac:dyDescent="0.35">
      <c r="C44" s="49">
        <f t="shared" si="1"/>
        <v>40</v>
      </c>
      <c r="D44" s="54"/>
      <c r="E44" s="54"/>
      <c r="F44" s="54"/>
      <c r="G44" s="54"/>
      <c r="H44" s="54"/>
      <c r="I44" s="54"/>
      <c r="J44" s="54"/>
      <c r="K44" s="54"/>
      <c r="L44" s="54"/>
      <c r="M44" s="54"/>
      <c r="N44" s="54"/>
      <c r="O44" s="54"/>
      <c r="P44" s="55"/>
      <c r="Q44" s="54"/>
    </row>
    <row r="45" spans="3:17" s="56" customFormat="1" x14ac:dyDescent="0.35">
      <c r="C45" s="49">
        <f t="shared" si="1"/>
        <v>41</v>
      </c>
      <c r="D45" s="54"/>
      <c r="E45" s="54"/>
      <c r="F45" s="54"/>
      <c r="G45" s="54"/>
      <c r="H45" s="54"/>
      <c r="I45" s="54"/>
      <c r="J45" s="54"/>
      <c r="K45" s="54"/>
      <c r="L45" s="54"/>
      <c r="M45" s="54"/>
      <c r="N45" s="54"/>
      <c r="O45" s="54"/>
      <c r="P45" s="55"/>
      <c r="Q45" s="54"/>
    </row>
    <row r="46" spans="3:17" s="56" customFormat="1" x14ac:dyDescent="0.35">
      <c r="C46" s="49">
        <f t="shared" si="1"/>
        <v>42</v>
      </c>
      <c r="D46" s="54"/>
      <c r="E46" s="54"/>
      <c r="F46" s="54"/>
      <c r="G46" s="54"/>
      <c r="H46" s="54"/>
      <c r="I46" s="54"/>
      <c r="J46" s="54"/>
      <c r="K46" s="54"/>
      <c r="L46" s="54"/>
      <c r="M46" s="54"/>
      <c r="N46" s="54"/>
      <c r="O46" s="54"/>
      <c r="P46" s="55"/>
      <c r="Q46" s="54"/>
    </row>
    <row r="47" spans="3:17" s="56" customFormat="1" x14ac:dyDescent="0.35">
      <c r="C47" s="49">
        <f t="shared" si="1"/>
        <v>43</v>
      </c>
      <c r="D47" s="54"/>
      <c r="E47" s="54"/>
      <c r="F47" s="54"/>
      <c r="G47" s="54"/>
      <c r="H47" s="54"/>
      <c r="I47" s="54"/>
      <c r="J47" s="54"/>
      <c r="K47" s="54"/>
      <c r="L47" s="54"/>
      <c r="M47" s="54"/>
      <c r="N47" s="54"/>
      <c r="O47" s="54"/>
      <c r="P47" s="55"/>
      <c r="Q47" s="54"/>
    </row>
    <row r="48" spans="3:17" s="56" customFormat="1" x14ac:dyDescent="0.35">
      <c r="C48" s="49">
        <f t="shared" si="1"/>
        <v>44</v>
      </c>
      <c r="D48" s="54"/>
      <c r="E48" s="54"/>
      <c r="F48" s="54"/>
      <c r="G48" s="54"/>
      <c r="H48" s="54"/>
      <c r="I48" s="54"/>
      <c r="J48" s="54"/>
      <c r="K48" s="54"/>
      <c r="L48" s="54"/>
      <c r="M48" s="54"/>
      <c r="N48" s="54"/>
      <c r="O48" s="54"/>
      <c r="P48" s="55"/>
      <c r="Q48" s="54"/>
    </row>
    <row r="49" spans="3:17" s="48" customFormat="1" x14ac:dyDescent="0.35">
      <c r="C49" s="49">
        <f t="shared" si="1"/>
        <v>45</v>
      </c>
      <c r="D49" s="54"/>
      <c r="E49" s="54"/>
      <c r="F49" s="54"/>
      <c r="G49" s="54"/>
      <c r="H49" s="54"/>
      <c r="I49" s="54"/>
      <c r="J49" s="54"/>
      <c r="K49" s="54"/>
      <c r="L49" s="54"/>
      <c r="M49" s="54"/>
      <c r="N49" s="54"/>
      <c r="O49" s="54"/>
      <c r="P49" s="55"/>
      <c r="Q49" s="54"/>
    </row>
    <row r="50" spans="3:17" s="48" customFormat="1" x14ac:dyDescent="0.35">
      <c r="C50" s="49">
        <f t="shared" si="1"/>
        <v>46</v>
      </c>
      <c r="D50" s="54"/>
      <c r="E50" s="54"/>
      <c r="F50" s="54"/>
      <c r="G50" s="54"/>
      <c r="H50" s="54"/>
      <c r="I50" s="54"/>
      <c r="J50" s="54"/>
      <c r="K50" s="54"/>
      <c r="L50" s="54"/>
      <c r="M50" s="54"/>
      <c r="N50" s="54"/>
      <c r="O50" s="54"/>
      <c r="P50" s="55"/>
      <c r="Q50" s="54"/>
    </row>
    <row r="51" spans="3:17" s="48" customFormat="1" x14ac:dyDescent="0.35">
      <c r="C51" s="49">
        <f t="shared" si="1"/>
        <v>47</v>
      </c>
      <c r="D51" s="52"/>
      <c r="E51" s="52"/>
      <c r="F51" s="52"/>
      <c r="G51" s="52"/>
      <c r="H51" s="52"/>
      <c r="I51" s="52"/>
      <c r="J51" s="52"/>
      <c r="K51" s="52"/>
      <c r="L51" s="52"/>
      <c r="M51" s="52"/>
      <c r="N51" s="52"/>
      <c r="O51" s="52"/>
      <c r="P51" s="53"/>
      <c r="Q51" s="52"/>
    </row>
    <row r="52" spans="3:17" s="48" customFormat="1" x14ac:dyDescent="0.35">
      <c r="C52" s="49">
        <f t="shared" si="1"/>
        <v>48</v>
      </c>
      <c r="D52" s="52"/>
      <c r="E52" s="52"/>
      <c r="F52" s="52"/>
      <c r="G52" s="52"/>
      <c r="H52" s="52"/>
      <c r="I52" s="52"/>
      <c r="J52" s="52"/>
      <c r="K52" s="52"/>
      <c r="L52" s="52"/>
      <c r="M52" s="52"/>
      <c r="N52" s="52"/>
      <c r="O52" s="52"/>
      <c r="P52" s="53"/>
      <c r="Q52" s="52"/>
    </row>
    <row r="53" spans="3:17" s="48" customFormat="1" x14ac:dyDescent="0.35">
      <c r="C53" s="49">
        <f t="shared" si="1"/>
        <v>49</v>
      </c>
      <c r="D53" s="52"/>
      <c r="E53" s="52"/>
      <c r="F53" s="52"/>
      <c r="G53" s="52"/>
      <c r="H53" s="52"/>
      <c r="I53" s="52"/>
      <c r="J53" s="52"/>
      <c r="K53" s="52"/>
      <c r="L53" s="52"/>
      <c r="M53" s="52"/>
      <c r="N53" s="52"/>
      <c r="O53" s="52"/>
      <c r="P53" s="53"/>
      <c r="Q53" s="52"/>
    </row>
    <row r="54" spans="3:17" s="48" customFormat="1" x14ac:dyDescent="0.35">
      <c r="C54" s="49">
        <f t="shared" si="1"/>
        <v>50</v>
      </c>
      <c r="D54" s="52"/>
      <c r="E54" s="52"/>
      <c r="F54" s="52"/>
      <c r="G54" s="52"/>
      <c r="H54" s="52"/>
      <c r="I54" s="52"/>
      <c r="J54" s="52"/>
      <c r="K54" s="52"/>
      <c r="L54" s="52"/>
      <c r="M54" s="52"/>
      <c r="N54" s="52"/>
      <c r="O54" s="52"/>
      <c r="P54" s="53"/>
      <c r="Q54" s="52"/>
    </row>
    <row r="55" spans="3:17" s="48" customFormat="1" x14ac:dyDescent="0.35">
      <c r="C55" s="49">
        <f t="shared" si="1"/>
        <v>51</v>
      </c>
      <c r="D55" s="52"/>
      <c r="E55" s="52"/>
      <c r="F55" s="52"/>
      <c r="G55" s="52"/>
      <c r="H55" s="52"/>
      <c r="I55" s="52"/>
      <c r="J55" s="52"/>
      <c r="K55" s="52"/>
      <c r="L55" s="52"/>
      <c r="M55" s="52"/>
      <c r="N55" s="52"/>
      <c r="O55" s="52"/>
      <c r="P55" s="53"/>
      <c r="Q55" s="52"/>
    </row>
    <row r="56" spans="3:17" s="48" customFormat="1" x14ac:dyDescent="0.35">
      <c r="C56" s="49">
        <f t="shared" si="1"/>
        <v>52</v>
      </c>
      <c r="D56" s="52"/>
      <c r="E56" s="52"/>
      <c r="F56" s="52"/>
      <c r="G56" s="52"/>
      <c r="H56" s="52"/>
      <c r="I56" s="52"/>
      <c r="J56" s="52"/>
      <c r="K56" s="52"/>
      <c r="L56" s="52"/>
      <c r="M56" s="52"/>
      <c r="N56" s="52"/>
      <c r="O56" s="52"/>
      <c r="P56" s="53"/>
      <c r="Q56" s="52"/>
    </row>
    <row r="57" spans="3:17" s="48" customFormat="1" x14ac:dyDescent="0.35">
      <c r="C57" s="49">
        <f t="shared" si="1"/>
        <v>53</v>
      </c>
      <c r="D57" s="52"/>
      <c r="E57" s="52"/>
      <c r="F57" s="52"/>
      <c r="G57" s="52"/>
      <c r="H57" s="52"/>
      <c r="I57" s="52"/>
      <c r="J57" s="52"/>
      <c r="K57" s="52"/>
      <c r="L57" s="52"/>
      <c r="M57" s="52"/>
      <c r="N57" s="52"/>
      <c r="O57" s="52"/>
      <c r="P57" s="53"/>
      <c r="Q57" s="52"/>
    </row>
    <row r="58" spans="3:17" s="48" customFormat="1" x14ac:dyDescent="0.35">
      <c r="C58" s="49">
        <f t="shared" si="1"/>
        <v>54</v>
      </c>
      <c r="D58" s="52"/>
      <c r="E58" s="52"/>
      <c r="F58" s="52"/>
      <c r="G58" s="52"/>
      <c r="H58" s="52"/>
      <c r="I58" s="52"/>
      <c r="J58" s="52"/>
      <c r="K58" s="52"/>
      <c r="L58" s="52"/>
      <c r="M58" s="52"/>
      <c r="N58" s="52"/>
      <c r="O58" s="52"/>
      <c r="P58" s="53"/>
      <c r="Q58" s="52"/>
    </row>
    <row r="59" spans="3:17" s="48" customFormat="1" x14ac:dyDescent="0.35">
      <c r="C59" s="49">
        <f t="shared" si="1"/>
        <v>55</v>
      </c>
      <c r="D59" s="52"/>
      <c r="E59" s="52"/>
      <c r="F59" s="52"/>
      <c r="G59" s="52"/>
      <c r="H59" s="52"/>
      <c r="I59" s="52"/>
      <c r="J59" s="52"/>
      <c r="K59" s="52"/>
      <c r="L59" s="52"/>
      <c r="M59" s="52"/>
      <c r="N59" s="52"/>
      <c r="O59" s="52"/>
      <c r="P59" s="53"/>
      <c r="Q59" s="52"/>
    </row>
    <row r="60" spans="3:17" s="48" customFormat="1" x14ac:dyDescent="0.35">
      <c r="C60" s="49">
        <f t="shared" si="1"/>
        <v>56</v>
      </c>
      <c r="D60" s="52"/>
      <c r="E60" s="52"/>
      <c r="F60" s="52"/>
      <c r="G60" s="52"/>
      <c r="H60" s="52"/>
      <c r="I60" s="52"/>
      <c r="J60" s="52"/>
      <c r="K60" s="52"/>
      <c r="L60" s="52"/>
      <c r="M60" s="52"/>
      <c r="N60" s="52"/>
      <c r="O60" s="52"/>
      <c r="P60" s="53"/>
      <c r="Q60" s="52"/>
    </row>
    <row r="61" spans="3:17" s="48" customFormat="1" x14ac:dyDescent="0.35">
      <c r="C61" s="49">
        <f t="shared" si="1"/>
        <v>57</v>
      </c>
      <c r="D61" s="52"/>
      <c r="E61" s="52"/>
      <c r="F61" s="52"/>
      <c r="G61" s="52"/>
      <c r="H61" s="52"/>
      <c r="I61" s="52"/>
      <c r="J61" s="52"/>
      <c r="K61" s="52"/>
      <c r="L61" s="52"/>
      <c r="M61" s="52"/>
      <c r="N61" s="52"/>
      <c r="O61" s="52"/>
      <c r="P61" s="53"/>
      <c r="Q61" s="52"/>
    </row>
    <row r="62" spans="3:17" s="48" customFormat="1" x14ac:dyDescent="0.35">
      <c r="C62" s="49">
        <f t="shared" si="1"/>
        <v>58</v>
      </c>
      <c r="D62" s="52"/>
      <c r="E62" s="52"/>
      <c r="F62" s="52"/>
      <c r="G62" s="52"/>
      <c r="H62" s="52"/>
      <c r="I62" s="52"/>
      <c r="J62" s="52"/>
      <c r="K62" s="52"/>
      <c r="L62" s="52"/>
      <c r="M62" s="52"/>
      <c r="N62" s="52"/>
      <c r="O62" s="52"/>
      <c r="P62" s="53"/>
      <c r="Q62" s="52"/>
    </row>
    <row r="63" spans="3:17" s="48" customFormat="1" x14ac:dyDescent="0.35">
      <c r="C63" s="49">
        <f t="shared" si="1"/>
        <v>59</v>
      </c>
      <c r="D63" s="52"/>
      <c r="E63" s="52"/>
      <c r="F63" s="52"/>
      <c r="G63" s="52"/>
      <c r="H63" s="52"/>
      <c r="I63" s="52"/>
      <c r="J63" s="52"/>
      <c r="K63" s="52"/>
      <c r="L63" s="52"/>
      <c r="M63" s="52"/>
      <c r="N63" s="52"/>
      <c r="O63" s="52"/>
      <c r="P63" s="53"/>
      <c r="Q63" s="52"/>
    </row>
    <row r="64" spans="3:17" s="48" customFormat="1" x14ac:dyDescent="0.35">
      <c r="C64" s="49">
        <f t="shared" si="1"/>
        <v>60</v>
      </c>
      <c r="D64" s="52"/>
      <c r="E64" s="52"/>
      <c r="F64" s="52"/>
      <c r="G64" s="52"/>
      <c r="H64" s="52"/>
      <c r="I64" s="52"/>
      <c r="J64" s="52"/>
      <c r="K64" s="52"/>
      <c r="L64" s="52"/>
      <c r="M64" s="52"/>
      <c r="N64" s="52"/>
      <c r="O64" s="52"/>
      <c r="P64" s="53"/>
      <c r="Q64" s="52"/>
    </row>
    <row r="65" spans="3:17" s="48" customFormat="1" x14ac:dyDescent="0.35">
      <c r="C65" s="49">
        <f t="shared" si="1"/>
        <v>61</v>
      </c>
      <c r="D65" s="52"/>
      <c r="E65" s="52"/>
      <c r="F65" s="52"/>
      <c r="G65" s="52"/>
      <c r="H65" s="52"/>
      <c r="I65" s="52"/>
      <c r="J65" s="52"/>
      <c r="K65" s="52"/>
      <c r="L65" s="52"/>
      <c r="M65" s="52"/>
      <c r="N65" s="52"/>
      <c r="O65" s="52"/>
      <c r="P65" s="53"/>
      <c r="Q65" s="52"/>
    </row>
    <row r="66" spans="3:17" s="48" customFormat="1" x14ac:dyDescent="0.35">
      <c r="C66" s="49">
        <f t="shared" si="1"/>
        <v>62</v>
      </c>
      <c r="D66" s="52"/>
      <c r="E66" s="52"/>
      <c r="F66" s="52"/>
      <c r="G66" s="52"/>
      <c r="H66" s="52"/>
      <c r="I66" s="52"/>
      <c r="J66" s="52"/>
      <c r="K66" s="52"/>
      <c r="L66" s="52"/>
      <c r="M66" s="52"/>
      <c r="N66" s="52"/>
      <c r="O66" s="52"/>
      <c r="P66" s="53"/>
      <c r="Q66" s="52"/>
    </row>
    <row r="67" spans="3:17" s="48" customFormat="1" x14ac:dyDescent="0.35">
      <c r="C67" s="49">
        <f t="shared" si="1"/>
        <v>63</v>
      </c>
      <c r="D67" s="52"/>
      <c r="E67" s="52"/>
      <c r="F67" s="52"/>
      <c r="G67" s="52"/>
      <c r="H67" s="52"/>
      <c r="I67" s="52"/>
      <c r="J67" s="52"/>
      <c r="K67" s="52"/>
      <c r="L67" s="52"/>
      <c r="M67" s="52"/>
      <c r="N67" s="52"/>
      <c r="O67" s="52"/>
      <c r="P67" s="53"/>
      <c r="Q67" s="52"/>
    </row>
    <row r="68" spans="3:17" s="48" customFormat="1" x14ac:dyDescent="0.35">
      <c r="C68" s="49">
        <f t="shared" si="1"/>
        <v>64</v>
      </c>
      <c r="D68" s="52"/>
      <c r="E68" s="52"/>
      <c r="F68" s="52"/>
      <c r="G68" s="52"/>
      <c r="H68" s="52"/>
      <c r="I68" s="52"/>
      <c r="J68" s="52"/>
      <c r="K68" s="52"/>
      <c r="L68" s="52"/>
      <c r="M68" s="52"/>
      <c r="N68" s="52"/>
      <c r="O68" s="52"/>
      <c r="P68" s="53"/>
      <c r="Q68" s="52"/>
    </row>
    <row r="69" spans="3:17" s="48" customFormat="1" x14ac:dyDescent="0.35">
      <c r="C69" s="49">
        <f t="shared" si="1"/>
        <v>65</v>
      </c>
      <c r="D69" s="52"/>
      <c r="E69" s="52"/>
      <c r="F69" s="52"/>
      <c r="G69" s="52"/>
      <c r="H69" s="52"/>
      <c r="I69" s="52"/>
      <c r="J69" s="52"/>
      <c r="K69" s="52"/>
      <c r="L69" s="52"/>
      <c r="M69" s="52"/>
      <c r="N69" s="52"/>
      <c r="O69" s="52"/>
      <c r="P69" s="53"/>
      <c r="Q69" s="52"/>
    </row>
    <row r="70" spans="3:17" s="48" customFormat="1" x14ac:dyDescent="0.35">
      <c r="C70" s="49">
        <f t="shared" si="1"/>
        <v>66</v>
      </c>
      <c r="D70" s="52"/>
      <c r="E70" s="52"/>
      <c r="F70" s="52"/>
      <c r="G70" s="52"/>
      <c r="H70" s="52"/>
      <c r="I70" s="52"/>
      <c r="J70" s="52"/>
      <c r="K70" s="52"/>
      <c r="L70" s="52"/>
      <c r="M70" s="52"/>
      <c r="N70" s="52"/>
      <c r="O70" s="52"/>
      <c r="P70" s="53"/>
      <c r="Q70" s="52"/>
    </row>
    <row r="71" spans="3:17" s="48" customFormat="1" x14ac:dyDescent="0.35">
      <c r="C71" s="49">
        <f t="shared" si="1"/>
        <v>67</v>
      </c>
      <c r="D71" s="52"/>
      <c r="E71" s="52"/>
      <c r="F71" s="52"/>
      <c r="G71" s="52"/>
      <c r="H71" s="52"/>
      <c r="I71" s="52"/>
      <c r="J71" s="52"/>
      <c r="K71" s="52"/>
      <c r="L71" s="52"/>
      <c r="M71" s="52"/>
      <c r="N71" s="52"/>
      <c r="O71" s="52"/>
      <c r="P71" s="53"/>
      <c r="Q71" s="52"/>
    </row>
    <row r="72" spans="3:17" s="48" customFormat="1" x14ac:dyDescent="0.35">
      <c r="C72" s="49">
        <f t="shared" si="1"/>
        <v>68</v>
      </c>
      <c r="D72" s="52"/>
      <c r="E72" s="52"/>
      <c r="F72" s="52"/>
      <c r="G72" s="52"/>
      <c r="H72" s="52"/>
      <c r="I72" s="52"/>
      <c r="J72" s="52"/>
      <c r="K72" s="52"/>
      <c r="L72" s="52"/>
      <c r="M72" s="52"/>
      <c r="N72" s="52"/>
      <c r="O72" s="52"/>
      <c r="P72" s="53"/>
      <c r="Q72" s="52"/>
    </row>
    <row r="73" spans="3:17" s="48" customFormat="1" x14ac:dyDescent="0.35">
      <c r="C73" s="49">
        <f t="shared" si="1"/>
        <v>69</v>
      </c>
      <c r="D73" s="52"/>
      <c r="E73" s="52"/>
      <c r="F73" s="52"/>
      <c r="G73" s="52"/>
      <c r="H73" s="52"/>
      <c r="I73" s="52"/>
      <c r="J73" s="52"/>
      <c r="K73" s="52"/>
      <c r="L73" s="52"/>
      <c r="M73" s="52"/>
      <c r="N73" s="52"/>
      <c r="O73" s="52"/>
      <c r="P73" s="53"/>
      <c r="Q73" s="52"/>
    </row>
    <row r="74" spans="3:17" s="48" customFormat="1" x14ac:dyDescent="0.35">
      <c r="C74" s="49">
        <f t="shared" si="1"/>
        <v>70</v>
      </c>
      <c r="D74" s="52"/>
      <c r="E74" s="52"/>
      <c r="F74" s="52"/>
      <c r="G74" s="52"/>
      <c r="H74" s="52"/>
      <c r="I74" s="52"/>
      <c r="J74" s="52"/>
      <c r="K74" s="52"/>
      <c r="L74" s="52"/>
      <c r="M74" s="52"/>
      <c r="N74" s="52"/>
      <c r="O74" s="52"/>
      <c r="P74" s="53"/>
      <c r="Q74" s="52"/>
    </row>
    <row r="75" spans="3:17" s="48" customFormat="1" x14ac:dyDescent="0.35">
      <c r="C75" s="49">
        <f t="shared" si="1"/>
        <v>71</v>
      </c>
      <c r="D75" s="52"/>
      <c r="E75" s="52"/>
      <c r="F75" s="52"/>
      <c r="G75" s="52"/>
      <c r="H75" s="52"/>
      <c r="I75" s="52"/>
      <c r="J75" s="52"/>
      <c r="K75" s="52"/>
      <c r="L75" s="52"/>
      <c r="M75" s="52"/>
      <c r="N75" s="52"/>
      <c r="O75" s="52"/>
      <c r="P75" s="53"/>
      <c r="Q75" s="52"/>
    </row>
    <row r="76" spans="3:17" s="48" customFormat="1" x14ac:dyDescent="0.35">
      <c r="C76" s="49">
        <f t="shared" si="1"/>
        <v>72</v>
      </c>
      <c r="D76" s="52"/>
      <c r="E76" s="52"/>
      <c r="F76" s="52"/>
      <c r="G76" s="52"/>
      <c r="H76" s="52"/>
      <c r="I76" s="52"/>
      <c r="J76" s="52"/>
      <c r="K76" s="52"/>
      <c r="L76" s="52"/>
      <c r="M76" s="52"/>
      <c r="N76" s="52"/>
      <c r="O76" s="52"/>
      <c r="P76" s="53"/>
      <c r="Q76" s="52"/>
    </row>
    <row r="77" spans="3:17" s="48" customFormat="1" x14ac:dyDescent="0.35">
      <c r="C77" s="49">
        <f t="shared" si="1"/>
        <v>73</v>
      </c>
      <c r="D77" s="52"/>
      <c r="E77" s="52"/>
      <c r="F77" s="52"/>
      <c r="G77" s="52"/>
      <c r="H77" s="52"/>
      <c r="I77" s="52"/>
      <c r="J77" s="52"/>
      <c r="K77" s="52"/>
      <c r="L77" s="52"/>
      <c r="M77" s="52"/>
      <c r="N77" s="52"/>
      <c r="O77" s="52"/>
      <c r="P77" s="53"/>
      <c r="Q77" s="52"/>
    </row>
    <row r="78" spans="3:17" s="48" customFormat="1" x14ac:dyDescent="0.35">
      <c r="C78" s="49">
        <f t="shared" si="1"/>
        <v>74</v>
      </c>
      <c r="D78" s="52"/>
      <c r="E78" s="52"/>
      <c r="F78" s="52"/>
      <c r="G78" s="52"/>
      <c r="H78" s="52"/>
      <c r="I78" s="52"/>
      <c r="J78" s="52"/>
      <c r="K78" s="52"/>
      <c r="L78" s="52"/>
      <c r="M78" s="52"/>
      <c r="N78" s="52"/>
      <c r="O78" s="52"/>
      <c r="P78" s="53"/>
      <c r="Q78" s="52"/>
    </row>
    <row r="79" spans="3:17" s="48" customFormat="1" x14ac:dyDescent="0.35">
      <c r="C79" s="49">
        <f t="shared" si="1"/>
        <v>75</v>
      </c>
      <c r="D79" s="52"/>
      <c r="E79" s="52"/>
      <c r="F79" s="52"/>
      <c r="G79" s="52"/>
      <c r="H79" s="52"/>
      <c r="I79" s="52"/>
      <c r="J79" s="52"/>
      <c r="K79" s="52"/>
      <c r="L79" s="52"/>
      <c r="M79" s="52"/>
      <c r="N79" s="52"/>
      <c r="O79" s="52"/>
      <c r="P79" s="53"/>
      <c r="Q79" s="52"/>
    </row>
    <row r="80" spans="3:17" s="48" customFormat="1" x14ac:dyDescent="0.35">
      <c r="C80" s="49">
        <f t="shared" si="1"/>
        <v>76</v>
      </c>
      <c r="D80" s="52"/>
      <c r="E80" s="52"/>
      <c r="F80" s="52"/>
      <c r="G80" s="52"/>
      <c r="H80" s="52"/>
      <c r="I80" s="52"/>
      <c r="J80" s="52"/>
      <c r="K80" s="52"/>
      <c r="L80" s="52"/>
      <c r="M80" s="52"/>
      <c r="N80" s="52"/>
      <c r="O80" s="52"/>
      <c r="P80" s="53"/>
      <c r="Q80" s="52"/>
    </row>
    <row r="81" spans="3:17" s="48" customFormat="1" x14ac:dyDescent="0.35">
      <c r="C81" s="49">
        <f t="shared" si="1"/>
        <v>77</v>
      </c>
      <c r="D81" s="52"/>
      <c r="E81" s="52"/>
      <c r="F81" s="52"/>
      <c r="G81" s="52"/>
      <c r="H81" s="52"/>
      <c r="I81" s="52"/>
      <c r="J81" s="52"/>
      <c r="K81" s="52"/>
      <c r="L81" s="52"/>
      <c r="M81" s="52"/>
      <c r="N81" s="52"/>
      <c r="O81" s="52"/>
      <c r="P81" s="53"/>
      <c r="Q81" s="52"/>
    </row>
    <row r="82" spans="3:17" s="48" customFormat="1" x14ac:dyDescent="0.35">
      <c r="C82" s="49">
        <f t="shared" si="1"/>
        <v>78</v>
      </c>
      <c r="D82" s="52"/>
      <c r="E82" s="52"/>
      <c r="F82" s="52"/>
      <c r="G82" s="52"/>
      <c r="H82" s="52"/>
      <c r="I82" s="52"/>
      <c r="J82" s="52"/>
      <c r="K82" s="52"/>
      <c r="L82" s="52"/>
      <c r="M82" s="52"/>
      <c r="N82" s="52"/>
      <c r="O82" s="52"/>
      <c r="P82" s="53"/>
      <c r="Q82" s="52"/>
    </row>
    <row r="83" spans="3:17" s="48" customFormat="1" x14ac:dyDescent="0.35">
      <c r="C83" s="49">
        <f t="shared" si="1"/>
        <v>79</v>
      </c>
      <c r="D83" s="52"/>
      <c r="E83" s="52"/>
      <c r="F83" s="52"/>
      <c r="G83" s="52"/>
      <c r="H83" s="52"/>
      <c r="I83" s="52"/>
      <c r="J83" s="52"/>
      <c r="K83" s="52"/>
      <c r="L83" s="52"/>
      <c r="M83" s="52"/>
      <c r="N83" s="52"/>
      <c r="O83" s="52"/>
      <c r="P83" s="53"/>
      <c r="Q83" s="52"/>
    </row>
    <row r="84" spans="3:17" s="48" customFormat="1" x14ac:dyDescent="0.35">
      <c r="C84" s="49">
        <f t="shared" si="1"/>
        <v>80</v>
      </c>
      <c r="D84" s="52"/>
      <c r="E84" s="52"/>
      <c r="F84" s="52"/>
      <c r="G84" s="52"/>
      <c r="H84" s="52"/>
      <c r="I84" s="52"/>
      <c r="J84" s="52"/>
      <c r="K84" s="52"/>
      <c r="L84" s="52"/>
      <c r="M84" s="52"/>
      <c r="N84" s="52"/>
      <c r="O84" s="52"/>
      <c r="P84" s="53"/>
      <c r="Q84" s="52"/>
    </row>
    <row r="85" spans="3:17" s="48" customFormat="1" x14ac:dyDescent="0.35">
      <c r="C85" s="49">
        <f t="shared" si="1"/>
        <v>81</v>
      </c>
      <c r="D85" s="52"/>
      <c r="E85" s="52"/>
      <c r="F85" s="52"/>
      <c r="G85" s="52"/>
      <c r="H85" s="52"/>
      <c r="I85" s="52"/>
      <c r="J85" s="52"/>
      <c r="K85" s="52"/>
      <c r="L85" s="52"/>
      <c r="M85" s="52"/>
      <c r="N85" s="52"/>
      <c r="O85" s="52"/>
      <c r="P85" s="53"/>
      <c r="Q85" s="52"/>
    </row>
    <row r="86" spans="3:17" s="48" customFormat="1" x14ac:dyDescent="0.35">
      <c r="C86" s="49">
        <f t="shared" si="1"/>
        <v>82</v>
      </c>
      <c r="D86" s="52"/>
      <c r="E86" s="52"/>
      <c r="F86" s="52"/>
      <c r="G86" s="52"/>
      <c r="H86" s="52"/>
      <c r="I86" s="52"/>
      <c r="J86" s="52"/>
      <c r="K86" s="52"/>
      <c r="L86" s="52"/>
      <c r="M86" s="52"/>
      <c r="N86" s="52"/>
      <c r="O86" s="52"/>
      <c r="P86" s="53"/>
      <c r="Q86" s="52"/>
    </row>
    <row r="87" spans="3:17" s="48" customFormat="1" x14ac:dyDescent="0.35">
      <c r="C87" s="49">
        <f t="shared" si="1"/>
        <v>83</v>
      </c>
      <c r="D87" s="52"/>
      <c r="E87" s="52"/>
      <c r="F87" s="52"/>
      <c r="G87" s="52"/>
      <c r="H87" s="52"/>
      <c r="I87" s="52"/>
      <c r="J87" s="52"/>
      <c r="K87" s="52"/>
      <c r="L87" s="52"/>
      <c r="M87" s="52"/>
      <c r="N87" s="52"/>
      <c r="O87" s="52"/>
      <c r="P87" s="53"/>
      <c r="Q87" s="52"/>
    </row>
    <row r="88" spans="3:17" s="48" customFormat="1" x14ac:dyDescent="0.35">
      <c r="C88" s="49">
        <f t="shared" si="1"/>
        <v>84</v>
      </c>
      <c r="D88" s="52"/>
      <c r="E88" s="52"/>
      <c r="F88" s="52"/>
      <c r="G88" s="52"/>
      <c r="H88" s="52"/>
      <c r="I88" s="52"/>
      <c r="J88" s="52"/>
      <c r="K88" s="52"/>
      <c r="L88" s="52"/>
      <c r="M88" s="52"/>
      <c r="N88" s="52"/>
      <c r="O88" s="52"/>
      <c r="P88" s="53"/>
      <c r="Q88" s="52"/>
    </row>
    <row r="89" spans="3:17" s="48" customFormat="1" x14ac:dyDescent="0.35">
      <c r="C89" s="49">
        <f t="shared" si="1"/>
        <v>85</v>
      </c>
      <c r="D89" s="52"/>
      <c r="E89" s="52"/>
      <c r="F89" s="52"/>
      <c r="G89" s="52"/>
      <c r="H89" s="52"/>
      <c r="I89" s="52"/>
      <c r="J89" s="52"/>
      <c r="K89" s="52"/>
      <c r="L89" s="52"/>
      <c r="M89" s="52"/>
      <c r="N89" s="52"/>
      <c r="O89" s="52"/>
      <c r="P89" s="53"/>
      <c r="Q89" s="52"/>
    </row>
    <row r="90" spans="3:17" s="48" customFormat="1" x14ac:dyDescent="0.35">
      <c r="C90" s="49">
        <f t="shared" si="1"/>
        <v>86</v>
      </c>
      <c r="D90" s="52"/>
      <c r="E90" s="52"/>
      <c r="F90" s="52"/>
      <c r="G90" s="52"/>
      <c r="H90" s="52"/>
      <c r="I90" s="52"/>
      <c r="J90" s="52"/>
      <c r="K90" s="52"/>
      <c r="L90" s="52"/>
      <c r="M90" s="52"/>
      <c r="N90" s="52"/>
      <c r="O90" s="52"/>
      <c r="P90" s="53"/>
      <c r="Q90" s="52"/>
    </row>
    <row r="91" spans="3:17" s="48" customFormat="1" x14ac:dyDescent="0.35">
      <c r="C91" s="49">
        <f t="shared" si="1"/>
        <v>87</v>
      </c>
      <c r="D91" s="52"/>
      <c r="E91" s="52"/>
      <c r="F91" s="52"/>
      <c r="G91" s="52"/>
      <c r="H91" s="52"/>
      <c r="I91" s="52"/>
      <c r="J91" s="52"/>
      <c r="K91" s="52"/>
      <c r="L91" s="52"/>
      <c r="M91" s="52"/>
      <c r="N91" s="52"/>
      <c r="O91" s="52"/>
      <c r="P91" s="53"/>
      <c r="Q91" s="52"/>
    </row>
    <row r="92" spans="3:17" s="48" customFormat="1" x14ac:dyDescent="0.35">
      <c r="C92" s="49">
        <f t="shared" si="1"/>
        <v>88</v>
      </c>
      <c r="D92" s="57"/>
      <c r="E92" s="57"/>
      <c r="F92" s="57"/>
      <c r="G92" s="57"/>
      <c r="H92" s="57"/>
      <c r="I92" s="57"/>
      <c r="J92" s="57"/>
      <c r="K92" s="57"/>
      <c r="L92" s="57"/>
      <c r="M92" s="57"/>
      <c r="N92" s="57"/>
      <c r="O92" s="57"/>
      <c r="P92" s="58"/>
      <c r="Q92" s="57"/>
    </row>
    <row r="93" spans="3:17" s="59" customFormat="1" x14ac:dyDescent="0.35"/>
    <row r="94" spans="3:17" s="59" customFormat="1" x14ac:dyDescent="0.35"/>
    <row r="95" spans="3:17" s="59" customFormat="1" x14ac:dyDescent="0.35"/>
    <row r="96" spans="3:17" s="59" customFormat="1" x14ac:dyDescent="0.35"/>
    <row r="97" s="59" customFormat="1" x14ac:dyDescent="0.35"/>
    <row r="98" s="59" customFormat="1" x14ac:dyDescent="0.35"/>
    <row r="99" s="59" customFormat="1" x14ac:dyDescent="0.35"/>
  </sheetData>
  <mergeCells count="3">
    <mergeCell ref="E3:F3"/>
    <mergeCell ref="L3:M3"/>
    <mergeCell ref="O3:P3"/>
  </mergeCells>
  <pageMargins left="0.31496062992125984" right="0.31496062992125984" top="0.74803149606299213" bottom="0.74803149606299213" header="0.31496062992125984" footer="0.31496062992125984"/>
  <pageSetup paperSize="17" scale="83" fitToHeight="3"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'Menus déroulants'!$B$1:$B$7</xm:f>
          </x14:formula1>
          <xm:sqref>G5:G92</xm:sqref>
        </x14:dataValidation>
        <x14:dataValidation type="list" allowBlank="1" showInputMessage="1" showErrorMessage="1">
          <x14:formula1>
            <xm:f>'Menus déroulants'!$C$1:$C$7</xm:f>
          </x14:formula1>
          <xm:sqref>K5:K92</xm:sqref>
        </x14:dataValidation>
        <x14:dataValidation type="list" allowBlank="1" showInputMessage="1" showErrorMessage="1">
          <x14:formula1>
            <xm:f>'Menus déroulants'!$D$1:$D$6</xm:f>
          </x14:formula1>
          <xm:sqref>L5:M92</xm:sqref>
        </x14:dataValidation>
        <x14:dataValidation type="list" allowBlank="1" showInputMessage="1" showErrorMessage="1">
          <x14:formula1>
            <xm:f>'Menus déroulants'!$G$1:$G$6</xm:f>
          </x14:formula1>
          <xm:sqref>N5:N92</xm:sqref>
        </x14:dataValidation>
        <x14:dataValidation type="list" allowBlank="1" showInputMessage="1" showErrorMessage="1">
          <x14:formula1>
            <xm:f>'Menus déroulants'!$I$1:$I$12</xm:f>
          </x14:formula1>
          <xm:sqref>H5:H92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1:Q93"/>
  <sheetViews>
    <sheetView zoomScale="130" zoomScaleNormal="130" workbookViewId="0">
      <pane ySplit="4" topLeftCell="A56" activePane="bottomLeft" state="frozen"/>
      <selection activeCell="D3" sqref="D3"/>
      <selection pane="bottomLeft" activeCell="E57" sqref="E57"/>
    </sheetView>
  </sheetViews>
  <sheetFormatPr baseColWidth="10" defaultColWidth="9.109375" defaultRowHeight="14.4" x14ac:dyDescent="0.35"/>
  <cols>
    <col min="1" max="2" width="9.109375" style="4"/>
    <col min="3" max="3" width="24.33203125" style="4" customWidth="1"/>
    <col min="4" max="4" width="13.6640625" style="4" customWidth="1"/>
    <col min="5" max="5" width="30.5546875" style="4" customWidth="1"/>
    <col min="6" max="6" width="26.6640625" style="4" customWidth="1"/>
    <col min="7" max="7" width="14.109375" style="4" customWidth="1"/>
    <col min="8" max="11" width="15.109375" style="4" hidden="1" customWidth="1"/>
    <col min="12" max="13" width="15.109375" style="26" customWidth="1"/>
    <col min="14" max="14" width="15.109375" style="4" hidden="1" customWidth="1"/>
    <col min="15" max="16" width="15.109375" style="4" customWidth="1"/>
    <col min="17" max="17" width="10.88671875" style="4" hidden="1" customWidth="1"/>
    <col min="18" max="16384" width="9.109375" style="4"/>
  </cols>
  <sheetData>
    <row r="1" spans="2:17" ht="15" x14ac:dyDescent="0.35">
      <c r="B1" s="30" t="s">
        <v>74</v>
      </c>
      <c r="C1" s="31"/>
      <c r="D1" s="32" t="s">
        <v>75</v>
      </c>
      <c r="E1" s="33">
        <f ca="1">TODAY()</f>
        <v>43115</v>
      </c>
    </row>
    <row r="2" spans="2:17" ht="18" x14ac:dyDescent="0.35">
      <c r="B2" s="47" t="str">
        <f>'Tableau de bord'!A2</f>
        <v>Première Nation ____</v>
      </c>
    </row>
    <row r="3" spans="2:17" ht="29.1" customHeight="1" x14ac:dyDescent="0.35">
      <c r="B3" s="29"/>
      <c r="C3" s="37"/>
      <c r="D3" s="37"/>
      <c r="E3" s="72" t="s">
        <v>81</v>
      </c>
      <c r="F3" s="72"/>
      <c r="G3" s="69" t="s">
        <v>94</v>
      </c>
      <c r="L3" s="73" t="s">
        <v>82</v>
      </c>
      <c r="M3" s="73"/>
      <c r="O3" s="74" t="s">
        <v>83</v>
      </c>
      <c r="P3" s="74"/>
    </row>
    <row r="4" spans="2:17" s="27" customFormat="1" ht="24" x14ac:dyDescent="0.35">
      <c r="C4" s="38" t="s">
        <v>76</v>
      </c>
      <c r="D4" s="39" t="s">
        <v>77</v>
      </c>
      <c r="E4" s="39" t="s">
        <v>78</v>
      </c>
      <c r="F4" s="39" t="s">
        <v>49</v>
      </c>
      <c r="G4" s="39" t="s">
        <v>95</v>
      </c>
      <c r="H4" s="39" t="s">
        <v>37</v>
      </c>
      <c r="I4" s="39" t="s">
        <v>3</v>
      </c>
      <c r="J4" s="39" t="s">
        <v>4</v>
      </c>
      <c r="K4" s="39" t="s">
        <v>5</v>
      </c>
      <c r="L4" s="39" t="s">
        <v>71</v>
      </c>
      <c r="M4" s="39" t="s">
        <v>72</v>
      </c>
      <c r="N4" s="39" t="s">
        <v>6</v>
      </c>
      <c r="O4" s="39" t="s">
        <v>79</v>
      </c>
      <c r="P4" s="43" t="s">
        <v>80</v>
      </c>
      <c r="Q4" s="28" t="s">
        <v>7</v>
      </c>
    </row>
    <row r="5" spans="2:17" s="48" customFormat="1" x14ac:dyDescent="0.35">
      <c r="C5" s="49"/>
      <c r="D5" s="52"/>
      <c r="E5" s="52"/>
      <c r="F5" s="52"/>
      <c r="G5" s="52"/>
      <c r="H5" s="52"/>
      <c r="I5" s="52"/>
      <c r="J5" s="52"/>
      <c r="K5" s="52"/>
      <c r="L5" s="52"/>
      <c r="M5" s="52"/>
      <c r="N5" s="52"/>
      <c r="O5" s="52"/>
      <c r="P5" s="52"/>
      <c r="Q5" s="52"/>
    </row>
    <row r="6" spans="2:17" s="48" customFormat="1" ht="60" x14ac:dyDescent="0.35">
      <c r="C6" s="49">
        <f>C5+1</f>
        <v>1</v>
      </c>
      <c r="D6" s="49" t="s">
        <v>99</v>
      </c>
      <c r="E6" s="49" t="s">
        <v>199</v>
      </c>
      <c r="F6" s="49" t="s">
        <v>200</v>
      </c>
      <c r="G6" s="49">
        <v>19.100000000000001</v>
      </c>
      <c r="H6" s="49"/>
      <c r="I6" s="49"/>
      <c r="J6" s="49"/>
      <c r="K6" s="49"/>
      <c r="L6" s="49"/>
      <c r="M6" s="49"/>
      <c r="N6" s="49"/>
      <c r="O6" s="49"/>
      <c r="P6" s="49"/>
      <c r="Q6" s="49"/>
    </row>
    <row r="7" spans="2:17" s="48" customFormat="1" ht="61.8" customHeight="1" x14ac:dyDescent="0.35">
      <c r="C7" s="49">
        <f t="shared" ref="C7:C58" si="0">C6+1</f>
        <v>2</v>
      </c>
      <c r="D7" s="49" t="s">
        <v>99</v>
      </c>
      <c r="E7" s="52" t="s">
        <v>211</v>
      </c>
      <c r="F7" s="49" t="s">
        <v>200</v>
      </c>
      <c r="G7" s="49">
        <v>19.100000000000001</v>
      </c>
      <c r="H7" s="52"/>
      <c r="I7" s="52"/>
      <c r="J7" s="52"/>
      <c r="K7" s="52"/>
      <c r="L7" s="52"/>
      <c r="M7" s="52"/>
      <c r="N7" s="52"/>
      <c r="O7" s="52"/>
      <c r="P7" s="52"/>
      <c r="Q7" s="52"/>
    </row>
    <row r="8" spans="2:17" s="48" customFormat="1" ht="60.6" customHeight="1" x14ac:dyDescent="0.35">
      <c r="C8" s="49">
        <f t="shared" si="0"/>
        <v>3</v>
      </c>
      <c r="D8" s="49" t="s">
        <v>99</v>
      </c>
      <c r="E8" s="52" t="s">
        <v>104</v>
      </c>
      <c r="F8" s="49" t="s">
        <v>200</v>
      </c>
      <c r="G8" s="49">
        <v>19.100000000000001</v>
      </c>
      <c r="H8" s="52"/>
      <c r="I8" s="52"/>
      <c r="J8" s="52"/>
      <c r="K8" s="52"/>
      <c r="L8" s="52"/>
      <c r="M8" s="52"/>
      <c r="N8" s="52"/>
      <c r="O8" s="52"/>
      <c r="P8" s="52"/>
      <c r="Q8" s="52"/>
    </row>
    <row r="9" spans="2:17" s="48" customFormat="1" ht="60" x14ac:dyDescent="0.35">
      <c r="C9" s="49">
        <f t="shared" si="0"/>
        <v>4</v>
      </c>
      <c r="D9" s="49" t="s">
        <v>99</v>
      </c>
      <c r="E9" s="52" t="s">
        <v>105</v>
      </c>
      <c r="F9" s="49" t="s">
        <v>200</v>
      </c>
      <c r="G9" s="49">
        <v>19.100000000000001</v>
      </c>
      <c r="H9" s="52"/>
      <c r="I9" s="52"/>
      <c r="J9" s="52"/>
      <c r="K9" s="52"/>
      <c r="L9" s="52"/>
      <c r="M9" s="52"/>
      <c r="N9" s="52"/>
      <c r="O9" s="52"/>
      <c r="P9" s="52"/>
      <c r="Q9" s="52"/>
    </row>
    <row r="10" spans="2:17" s="48" customFormat="1" ht="60" x14ac:dyDescent="0.35">
      <c r="C10" s="49">
        <f t="shared" si="0"/>
        <v>5</v>
      </c>
      <c r="D10" s="49" t="s">
        <v>99</v>
      </c>
      <c r="E10" s="52" t="s">
        <v>106</v>
      </c>
      <c r="F10" s="49" t="s">
        <v>200</v>
      </c>
      <c r="G10" s="49">
        <v>19.100000000000001</v>
      </c>
      <c r="H10" s="52"/>
      <c r="I10" s="52"/>
      <c r="J10" s="52"/>
      <c r="K10" s="52"/>
      <c r="L10" s="52"/>
      <c r="M10" s="52"/>
      <c r="N10" s="52"/>
      <c r="O10" s="52"/>
      <c r="P10" s="52"/>
      <c r="Q10" s="52"/>
    </row>
    <row r="11" spans="2:17" s="48" customFormat="1" ht="60" x14ac:dyDescent="0.35">
      <c r="C11" s="49">
        <f t="shared" si="0"/>
        <v>6</v>
      </c>
      <c r="D11" s="49" t="s">
        <v>99</v>
      </c>
      <c r="E11" s="52" t="s">
        <v>107</v>
      </c>
      <c r="F11" s="49" t="s">
        <v>108</v>
      </c>
      <c r="G11" s="49">
        <v>19.100000000000001</v>
      </c>
      <c r="H11" s="52"/>
      <c r="I11" s="52"/>
      <c r="J11" s="52"/>
      <c r="K11" s="52"/>
      <c r="L11" s="52"/>
      <c r="M11" s="52"/>
      <c r="N11" s="52"/>
      <c r="O11" s="52"/>
      <c r="P11" s="52"/>
      <c r="Q11" s="52"/>
    </row>
    <row r="12" spans="2:17" s="48" customFormat="1" ht="60" x14ac:dyDescent="0.35">
      <c r="C12" s="49">
        <f t="shared" si="0"/>
        <v>7</v>
      </c>
      <c r="D12" s="52" t="s">
        <v>100</v>
      </c>
      <c r="E12" s="52" t="s">
        <v>110</v>
      </c>
      <c r="F12" s="49" t="s">
        <v>108</v>
      </c>
      <c r="G12" s="49">
        <v>19.2</v>
      </c>
      <c r="H12" s="52"/>
      <c r="I12" s="52"/>
      <c r="J12" s="52"/>
      <c r="K12" s="52"/>
      <c r="L12" s="52"/>
      <c r="M12" s="52"/>
      <c r="N12" s="52"/>
      <c r="O12" s="52"/>
      <c r="P12" s="52"/>
      <c r="Q12" s="52"/>
    </row>
    <row r="13" spans="2:17" s="48" customFormat="1" ht="48" x14ac:dyDescent="0.35">
      <c r="C13" s="49">
        <f t="shared" si="0"/>
        <v>8</v>
      </c>
      <c r="D13" s="52" t="s">
        <v>100</v>
      </c>
      <c r="E13" s="52" t="s">
        <v>113</v>
      </c>
      <c r="F13" s="52" t="s">
        <v>112</v>
      </c>
      <c r="G13" s="49">
        <v>19.2</v>
      </c>
      <c r="H13" s="52"/>
      <c r="I13" s="52"/>
      <c r="J13" s="52"/>
      <c r="K13" s="52"/>
      <c r="L13" s="52"/>
      <c r="M13" s="52"/>
      <c r="N13" s="52"/>
      <c r="O13" s="52"/>
      <c r="P13" s="52"/>
      <c r="Q13" s="52"/>
    </row>
    <row r="14" spans="2:17" s="48" customFormat="1" ht="48" x14ac:dyDescent="0.35">
      <c r="C14" s="49">
        <f t="shared" si="0"/>
        <v>9</v>
      </c>
      <c r="D14" s="52" t="s">
        <v>100</v>
      </c>
      <c r="E14" s="52" t="s">
        <v>111</v>
      </c>
      <c r="F14" s="52" t="s">
        <v>112</v>
      </c>
      <c r="G14" s="49">
        <v>19.2</v>
      </c>
      <c r="H14" s="52"/>
      <c r="I14" s="52"/>
      <c r="J14" s="52"/>
      <c r="K14" s="52"/>
      <c r="L14" s="52"/>
      <c r="M14" s="52"/>
      <c r="N14" s="52"/>
      <c r="O14" s="52"/>
      <c r="P14" s="52"/>
      <c r="Q14" s="52"/>
    </row>
    <row r="15" spans="2:17" s="48" customFormat="1" ht="48" x14ac:dyDescent="0.35">
      <c r="C15" s="49">
        <f t="shared" si="0"/>
        <v>10</v>
      </c>
      <c r="D15" s="52" t="s">
        <v>100</v>
      </c>
      <c r="E15" s="52" t="s">
        <v>114</v>
      </c>
      <c r="F15" s="52" t="s">
        <v>112</v>
      </c>
      <c r="G15" s="49">
        <v>19.2</v>
      </c>
      <c r="H15" s="52"/>
      <c r="I15" s="52"/>
      <c r="J15" s="52"/>
      <c r="K15" s="52"/>
      <c r="L15" s="52"/>
      <c r="M15" s="52"/>
      <c r="N15" s="52"/>
      <c r="O15" s="52"/>
      <c r="P15" s="52"/>
      <c r="Q15" s="52"/>
    </row>
    <row r="16" spans="2:17" s="48" customFormat="1" ht="48" x14ac:dyDescent="0.35">
      <c r="C16" s="49">
        <f t="shared" si="0"/>
        <v>11</v>
      </c>
      <c r="D16" s="52" t="s">
        <v>100</v>
      </c>
      <c r="E16" s="52" t="s">
        <v>212</v>
      </c>
      <c r="F16" s="60" t="s">
        <v>213</v>
      </c>
      <c r="G16" s="49">
        <v>19.2</v>
      </c>
      <c r="H16" s="52"/>
      <c r="I16" s="52"/>
      <c r="J16" s="52"/>
      <c r="K16" s="52"/>
      <c r="L16" s="52"/>
      <c r="M16" s="52"/>
      <c r="N16" s="52"/>
      <c r="O16" s="52"/>
      <c r="P16" s="52"/>
      <c r="Q16" s="52"/>
    </row>
    <row r="17" spans="3:17" s="48" customFormat="1" ht="48" x14ac:dyDescent="0.35">
      <c r="C17" s="49">
        <f t="shared" si="0"/>
        <v>12</v>
      </c>
      <c r="D17" s="52" t="s">
        <v>100</v>
      </c>
      <c r="E17" s="52" t="s">
        <v>201</v>
      </c>
      <c r="F17" s="60" t="s">
        <v>213</v>
      </c>
      <c r="G17" s="49">
        <v>19.2</v>
      </c>
      <c r="H17" s="52"/>
      <c r="I17" s="52"/>
      <c r="J17" s="52"/>
      <c r="K17" s="52"/>
      <c r="L17" s="52"/>
      <c r="M17" s="52"/>
      <c r="N17" s="52"/>
      <c r="O17" s="52"/>
      <c r="P17" s="52"/>
      <c r="Q17" s="52"/>
    </row>
    <row r="18" spans="3:17" s="48" customFormat="1" ht="36" x14ac:dyDescent="0.35">
      <c r="C18" s="49">
        <f t="shared" si="0"/>
        <v>13</v>
      </c>
      <c r="D18" s="52" t="s">
        <v>67</v>
      </c>
      <c r="E18" s="52" t="s">
        <v>115</v>
      </c>
      <c r="F18" s="52" t="s">
        <v>116</v>
      </c>
      <c r="G18" s="49">
        <v>19.3</v>
      </c>
      <c r="H18" s="52"/>
      <c r="I18" s="52"/>
      <c r="J18" s="52"/>
      <c r="K18" s="52"/>
      <c r="L18" s="52"/>
      <c r="M18" s="52"/>
      <c r="N18" s="52"/>
      <c r="O18" s="52"/>
      <c r="P18" s="52"/>
      <c r="Q18" s="52"/>
    </row>
    <row r="19" spans="3:17" s="48" customFormat="1" ht="36" x14ac:dyDescent="0.35">
      <c r="C19" s="49">
        <f t="shared" si="0"/>
        <v>14</v>
      </c>
      <c r="D19" s="52" t="s">
        <v>67</v>
      </c>
      <c r="E19" s="52" t="s">
        <v>117</v>
      </c>
      <c r="F19" s="52" t="s">
        <v>116</v>
      </c>
      <c r="G19" s="49">
        <v>19.3</v>
      </c>
      <c r="H19" s="52"/>
      <c r="I19" s="52"/>
      <c r="J19" s="52"/>
      <c r="K19" s="52"/>
      <c r="L19" s="52"/>
      <c r="M19" s="52"/>
      <c r="N19" s="52"/>
      <c r="O19" s="52"/>
      <c r="P19" s="52"/>
      <c r="Q19" s="52"/>
    </row>
    <row r="20" spans="3:17" s="48" customFormat="1" ht="36" x14ac:dyDescent="0.35">
      <c r="C20" s="49">
        <f t="shared" si="0"/>
        <v>15</v>
      </c>
      <c r="D20" s="52" t="s">
        <v>67</v>
      </c>
      <c r="E20" s="52" t="s">
        <v>118</v>
      </c>
      <c r="F20" s="52" t="s">
        <v>116</v>
      </c>
      <c r="G20" s="49">
        <v>19.3</v>
      </c>
      <c r="H20" s="52"/>
      <c r="I20" s="52"/>
      <c r="J20" s="52"/>
      <c r="K20" s="52"/>
      <c r="L20" s="52"/>
      <c r="M20" s="52"/>
      <c r="N20" s="52"/>
      <c r="O20" s="52"/>
      <c r="P20" s="52"/>
      <c r="Q20" s="52"/>
    </row>
    <row r="21" spans="3:17" s="48" customFormat="1" ht="36" x14ac:dyDescent="0.35">
      <c r="C21" s="49">
        <f t="shared" si="0"/>
        <v>16</v>
      </c>
      <c r="D21" s="52" t="s">
        <v>67</v>
      </c>
      <c r="E21" s="52" t="s">
        <v>202</v>
      </c>
      <c r="F21" s="52" t="s">
        <v>116</v>
      </c>
      <c r="G21" s="49">
        <v>19.3</v>
      </c>
      <c r="H21" s="52"/>
      <c r="I21" s="52"/>
      <c r="J21" s="52"/>
      <c r="K21" s="52"/>
      <c r="L21" s="52"/>
      <c r="M21" s="52"/>
      <c r="N21" s="52"/>
      <c r="O21" s="52"/>
      <c r="P21" s="52"/>
      <c r="Q21" s="52"/>
    </row>
    <row r="22" spans="3:17" s="48" customFormat="1" ht="60" x14ac:dyDescent="0.35">
      <c r="C22" s="49">
        <f t="shared" si="0"/>
        <v>17</v>
      </c>
      <c r="D22" s="52" t="s">
        <v>67</v>
      </c>
      <c r="E22" s="60" t="s">
        <v>119</v>
      </c>
      <c r="F22" s="49" t="s">
        <v>108</v>
      </c>
      <c r="G22" s="49">
        <v>19.3</v>
      </c>
      <c r="H22" s="60"/>
      <c r="I22" s="60"/>
      <c r="J22" s="60"/>
      <c r="K22" s="60"/>
      <c r="L22" s="60"/>
      <c r="M22" s="52"/>
      <c r="N22" s="52"/>
      <c r="O22" s="52"/>
      <c r="P22" s="52"/>
      <c r="Q22" s="52"/>
    </row>
    <row r="23" spans="3:17" s="48" customFormat="1" ht="61.8" customHeight="1" x14ac:dyDescent="0.35">
      <c r="C23" s="49">
        <f t="shared" si="0"/>
        <v>18</v>
      </c>
      <c r="D23" s="60" t="s">
        <v>210</v>
      </c>
      <c r="E23" s="60" t="s">
        <v>203</v>
      </c>
      <c r="F23" s="60" t="s">
        <v>122</v>
      </c>
      <c r="G23" s="49">
        <v>19.399999999999999</v>
      </c>
      <c r="H23" s="60"/>
      <c r="I23" s="60"/>
      <c r="J23" s="60"/>
      <c r="K23" s="60"/>
      <c r="L23" s="60"/>
      <c r="M23" s="52"/>
      <c r="N23" s="52"/>
      <c r="O23" s="52"/>
      <c r="P23" s="52"/>
      <c r="Q23" s="52"/>
    </row>
    <row r="24" spans="3:17" s="48" customFormat="1" ht="36" x14ac:dyDescent="0.35">
      <c r="C24" s="49">
        <f t="shared" si="0"/>
        <v>19</v>
      </c>
      <c r="D24" s="60" t="s">
        <v>210</v>
      </c>
      <c r="E24" s="60" t="s">
        <v>120</v>
      </c>
      <c r="F24" s="60" t="s">
        <v>121</v>
      </c>
      <c r="G24" s="49">
        <v>19.399999999999999</v>
      </c>
      <c r="H24" s="60"/>
      <c r="I24" s="60"/>
      <c r="J24" s="60"/>
      <c r="K24" s="60"/>
      <c r="L24" s="60"/>
      <c r="M24" s="52"/>
      <c r="N24" s="52"/>
      <c r="O24" s="52"/>
      <c r="P24" s="52"/>
      <c r="Q24" s="52"/>
    </row>
    <row r="25" spans="3:17" s="48" customFormat="1" ht="65.400000000000006" customHeight="1" x14ac:dyDescent="0.35">
      <c r="C25" s="49">
        <f t="shared" si="0"/>
        <v>20</v>
      </c>
      <c r="D25" s="60" t="s">
        <v>210</v>
      </c>
      <c r="E25" s="60" t="s">
        <v>123</v>
      </c>
      <c r="F25" s="60" t="s">
        <v>122</v>
      </c>
      <c r="G25" s="49">
        <v>19.399999999999999</v>
      </c>
      <c r="H25" s="60"/>
      <c r="I25" s="60"/>
      <c r="J25" s="60"/>
      <c r="K25" s="60"/>
      <c r="L25" s="60"/>
      <c r="M25" s="52"/>
      <c r="N25" s="52"/>
      <c r="O25" s="52"/>
      <c r="P25" s="52"/>
      <c r="Q25" s="52"/>
    </row>
    <row r="26" spans="3:17" s="48" customFormat="1" ht="63.6" customHeight="1" x14ac:dyDescent="0.35">
      <c r="C26" s="49">
        <f t="shared" si="0"/>
        <v>21</v>
      </c>
      <c r="D26" s="60" t="s">
        <v>210</v>
      </c>
      <c r="E26" s="60" t="s">
        <v>124</v>
      </c>
      <c r="F26" s="60" t="s">
        <v>122</v>
      </c>
      <c r="G26" s="49">
        <v>19.399999999999999</v>
      </c>
      <c r="H26" s="60"/>
      <c r="I26" s="60"/>
      <c r="J26" s="60"/>
      <c r="K26" s="60"/>
      <c r="L26" s="60"/>
      <c r="M26" s="52"/>
      <c r="N26" s="52"/>
      <c r="O26" s="52"/>
      <c r="P26" s="52"/>
      <c r="Q26" s="52"/>
    </row>
    <row r="27" spans="3:17" s="48" customFormat="1" ht="66" customHeight="1" x14ac:dyDescent="0.35">
      <c r="C27" s="49">
        <f t="shared" si="0"/>
        <v>22</v>
      </c>
      <c r="D27" s="60" t="s">
        <v>210</v>
      </c>
      <c r="E27" s="60" t="s">
        <v>125</v>
      </c>
      <c r="F27" s="60" t="s">
        <v>122</v>
      </c>
      <c r="G27" s="49">
        <v>19.399999999999999</v>
      </c>
      <c r="H27" s="60"/>
      <c r="I27" s="60"/>
      <c r="J27" s="60"/>
      <c r="K27" s="60"/>
      <c r="L27" s="60"/>
      <c r="M27" s="52"/>
      <c r="N27" s="52"/>
      <c r="O27" s="52"/>
      <c r="P27" s="52"/>
      <c r="Q27" s="52"/>
    </row>
    <row r="28" spans="3:17" s="48" customFormat="1" ht="63.6" customHeight="1" x14ac:dyDescent="0.35">
      <c r="C28" s="49">
        <f t="shared" si="0"/>
        <v>23</v>
      </c>
      <c r="D28" s="60" t="s">
        <v>210</v>
      </c>
      <c r="E28" s="60" t="s">
        <v>126</v>
      </c>
      <c r="F28" s="60" t="s">
        <v>127</v>
      </c>
      <c r="G28" s="49">
        <v>19.399999999999999</v>
      </c>
      <c r="H28" s="60"/>
      <c r="I28" s="60"/>
      <c r="J28" s="60"/>
      <c r="K28" s="60"/>
      <c r="L28" s="60"/>
      <c r="M28" s="52"/>
      <c r="N28" s="52"/>
      <c r="O28" s="52"/>
      <c r="P28" s="52"/>
      <c r="Q28" s="52"/>
    </row>
    <row r="29" spans="3:17" s="48" customFormat="1" ht="48" x14ac:dyDescent="0.35">
      <c r="C29" s="49">
        <f t="shared" si="0"/>
        <v>24</v>
      </c>
      <c r="D29" s="60" t="s">
        <v>68</v>
      </c>
      <c r="E29" s="60" t="s">
        <v>128</v>
      </c>
      <c r="F29" s="60" t="s">
        <v>215</v>
      </c>
      <c r="G29" s="49">
        <v>19.5</v>
      </c>
      <c r="H29" s="60"/>
      <c r="I29" s="60"/>
      <c r="J29" s="60"/>
      <c r="K29" s="60"/>
      <c r="L29" s="60"/>
      <c r="M29" s="52"/>
      <c r="N29" s="52"/>
      <c r="O29" s="52"/>
      <c r="P29" s="52"/>
      <c r="Q29" s="52"/>
    </row>
    <row r="30" spans="3:17" s="48" customFormat="1" ht="48" x14ac:dyDescent="0.35">
      <c r="C30" s="49">
        <f t="shared" si="0"/>
        <v>25</v>
      </c>
      <c r="D30" s="60" t="s">
        <v>68</v>
      </c>
      <c r="E30" s="60" t="s">
        <v>204</v>
      </c>
      <c r="F30" s="60" t="s">
        <v>215</v>
      </c>
      <c r="G30" s="49">
        <v>19.5</v>
      </c>
      <c r="H30" s="60"/>
      <c r="I30" s="60"/>
      <c r="J30" s="60"/>
      <c r="K30" s="60"/>
      <c r="L30" s="60"/>
      <c r="M30" s="52"/>
      <c r="N30" s="52"/>
      <c r="O30" s="52"/>
      <c r="P30" s="52"/>
      <c r="Q30" s="52"/>
    </row>
    <row r="31" spans="3:17" s="48" customFormat="1" ht="48" x14ac:dyDescent="0.35">
      <c r="C31" s="49">
        <f t="shared" si="0"/>
        <v>26</v>
      </c>
      <c r="D31" s="60" t="s">
        <v>68</v>
      </c>
      <c r="E31" s="60" t="s">
        <v>216</v>
      </c>
      <c r="F31" s="60" t="s">
        <v>215</v>
      </c>
      <c r="G31" s="49">
        <v>19.5</v>
      </c>
      <c r="H31" s="60"/>
      <c r="I31" s="60"/>
      <c r="J31" s="60"/>
      <c r="K31" s="60"/>
      <c r="L31" s="60"/>
      <c r="M31" s="52"/>
      <c r="N31" s="52"/>
      <c r="O31" s="52"/>
      <c r="P31" s="52"/>
      <c r="Q31" s="52"/>
    </row>
    <row r="32" spans="3:17" s="48" customFormat="1" ht="48" x14ac:dyDescent="0.35">
      <c r="C32" s="49">
        <f t="shared" si="0"/>
        <v>27</v>
      </c>
      <c r="D32" s="60" t="s">
        <v>68</v>
      </c>
      <c r="E32" s="60" t="s">
        <v>129</v>
      </c>
      <c r="F32" s="60" t="s">
        <v>215</v>
      </c>
      <c r="G32" s="49">
        <v>19.5</v>
      </c>
      <c r="H32" s="60"/>
      <c r="I32" s="60"/>
      <c r="J32" s="60"/>
      <c r="K32" s="60"/>
      <c r="L32" s="60"/>
      <c r="M32" s="52"/>
      <c r="N32" s="52"/>
      <c r="O32" s="52"/>
      <c r="P32" s="52"/>
      <c r="Q32" s="52"/>
    </row>
    <row r="33" spans="3:17" s="48" customFormat="1" ht="48" x14ac:dyDescent="0.35">
      <c r="C33" s="49">
        <f t="shared" si="0"/>
        <v>28</v>
      </c>
      <c r="D33" s="60" t="s">
        <v>68</v>
      </c>
      <c r="E33" s="60" t="s">
        <v>130</v>
      </c>
      <c r="F33" s="60" t="s">
        <v>215</v>
      </c>
      <c r="G33" s="49">
        <v>19.5</v>
      </c>
      <c r="H33" s="60"/>
      <c r="I33" s="60"/>
      <c r="J33" s="60"/>
      <c r="K33" s="60"/>
      <c r="L33" s="60"/>
      <c r="M33" s="52"/>
      <c r="N33" s="52"/>
      <c r="O33" s="52"/>
      <c r="P33" s="52"/>
      <c r="Q33" s="52"/>
    </row>
    <row r="34" spans="3:17" s="48" customFormat="1" ht="48" x14ac:dyDescent="0.35">
      <c r="C34" s="49">
        <f t="shared" si="0"/>
        <v>29</v>
      </c>
      <c r="D34" s="60" t="s">
        <v>68</v>
      </c>
      <c r="E34" s="60" t="s">
        <v>131</v>
      </c>
      <c r="F34" s="60" t="s">
        <v>215</v>
      </c>
      <c r="G34" s="49">
        <v>19.5</v>
      </c>
      <c r="H34" s="60"/>
      <c r="I34" s="60"/>
      <c r="J34" s="60"/>
      <c r="K34" s="60"/>
      <c r="L34" s="60"/>
      <c r="M34" s="52"/>
      <c r="N34" s="52"/>
      <c r="O34" s="52"/>
      <c r="P34" s="52"/>
      <c r="Q34" s="52"/>
    </row>
    <row r="35" spans="3:17" s="48" customFormat="1" ht="48" x14ac:dyDescent="0.35">
      <c r="C35" s="49">
        <f t="shared" si="0"/>
        <v>30</v>
      </c>
      <c r="D35" s="49" t="s">
        <v>102</v>
      </c>
      <c r="E35" s="60" t="s">
        <v>132</v>
      </c>
      <c r="F35" s="60" t="s">
        <v>205</v>
      </c>
      <c r="G35" s="49">
        <v>19.600000000000001</v>
      </c>
      <c r="H35" s="60"/>
      <c r="I35" s="60"/>
      <c r="J35" s="60"/>
      <c r="K35" s="60"/>
      <c r="L35" s="60"/>
      <c r="M35" s="52"/>
      <c r="N35" s="52"/>
      <c r="O35" s="52"/>
      <c r="P35" s="52"/>
      <c r="Q35" s="52"/>
    </row>
    <row r="36" spans="3:17" s="48" customFormat="1" ht="48" x14ac:dyDescent="0.35">
      <c r="C36" s="49">
        <f t="shared" si="0"/>
        <v>31</v>
      </c>
      <c r="D36" s="49" t="s">
        <v>102</v>
      </c>
      <c r="E36" s="60" t="s">
        <v>133</v>
      </c>
      <c r="F36" s="60" t="s">
        <v>205</v>
      </c>
      <c r="G36" s="49">
        <v>19.600000000000001</v>
      </c>
      <c r="H36" s="60"/>
      <c r="I36" s="60"/>
      <c r="J36" s="60"/>
      <c r="K36" s="60"/>
      <c r="L36" s="60"/>
      <c r="M36" s="52"/>
      <c r="N36" s="52"/>
      <c r="O36" s="52"/>
      <c r="P36" s="52"/>
      <c r="Q36" s="52"/>
    </row>
    <row r="37" spans="3:17" s="56" customFormat="1" ht="60" x14ac:dyDescent="0.35">
      <c r="C37" s="49">
        <f t="shared" si="0"/>
        <v>32</v>
      </c>
      <c r="D37" s="49" t="s">
        <v>102</v>
      </c>
      <c r="E37" s="60" t="s">
        <v>134</v>
      </c>
      <c r="F37" s="60" t="s">
        <v>135</v>
      </c>
      <c r="G37" s="49">
        <v>19.600000000000001</v>
      </c>
      <c r="H37" s="60"/>
      <c r="I37" s="60"/>
      <c r="J37" s="60"/>
      <c r="K37" s="60"/>
      <c r="L37" s="60"/>
      <c r="M37" s="54"/>
      <c r="N37" s="54"/>
      <c r="O37" s="54"/>
      <c r="P37" s="54"/>
      <c r="Q37" s="54"/>
    </row>
    <row r="38" spans="3:17" s="56" customFormat="1" ht="60" x14ac:dyDescent="0.35">
      <c r="C38" s="49">
        <f t="shared" si="0"/>
        <v>33</v>
      </c>
      <c r="D38" s="49" t="s">
        <v>102</v>
      </c>
      <c r="E38" s="60" t="s">
        <v>136</v>
      </c>
      <c r="F38" s="49" t="s">
        <v>109</v>
      </c>
      <c r="G38" s="49">
        <v>19.600000000000001</v>
      </c>
      <c r="H38" s="60"/>
      <c r="I38" s="60"/>
      <c r="J38" s="60"/>
      <c r="K38" s="60"/>
      <c r="L38" s="60"/>
      <c r="M38" s="54"/>
      <c r="N38" s="54"/>
      <c r="O38" s="54"/>
      <c r="P38" s="54"/>
      <c r="Q38" s="54"/>
    </row>
    <row r="39" spans="3:17" s="56" customFormat="1" ht="48" x14ac:dyDescent="0.35">
      <c r="C39" s="49">
        <f t="shared" si="0"/>
        <v>34</v>
      </c>
      <c r="D39" s="49" t="s">
        <v>102</v>
      </c>
      <c r="E39" s="60" t="s">
        <v>206</v>
      </c>
      <c r="F39" s="60" t="s">
        <v>205</v>
      </c>
      <c r="G39" s="49">
        <v>19.600000000000001</v>
      </c>
      <c r="H39" s="60"/>
      <c r="I39" s="60"/>
      <c r="J39" s="60"/>
      <c r="K39" s="60"/>
      <c r="L39" s="60"/>
      <c r="M39" s="54"/>
      <c r="N39" s="54"/>
      <c r="O39" s="54"/>
      <c r="P39" s="54"/>
      <c r="Q39" s="54"/>
    </row>
    <row r="40" spans="3:17" s="56" customFormat="1" ht="48" x14ac:dyDescent="0.35">
      <c r="C40" s="49">
        <f t="shared" si="0"/>
        <v>35</v>
      </c>
      <c r="D40" s="49" t="s">
        <v>102</v>
      </c>
      <c r="E40" s="60" t="s">
        <v>137</v>
      </c>
      <c r="F40" s="60" t="s">
        <v>205</v>
      </c>
      <c r="G40" s="49">
        <v>19.600000000000001</v>
      </c>
      <c r="H40" s="60"/>
      <c r="I40" s="60"/>
      <c r="J40" s="60"/>
      <c r="K40" s="60"/>
      <c r="L40" s="60"/>
      <c r="M40" s="54"/>
      <c r="N40" s="54"/>
      <c r="O40" s="54"/>
      <c r="P40" s="54"/>
      <c r="Q40" s="54"/>
    </row>
    <row r="41" spans="3:17" s="56" customFormat="1" ht="48" x14ac:dyDescent="0.35">
      <c r="C41" s="49">
        <f t="shared" si="0"/>
        <v>36</v>
      </c>
      <c r="D41" s="49" t="s">
        <v>102</v>
      </c>
      <c r="E41" s="60" t="s">
        <v>138</v>
      </c>
      <c r="F41" s="60" t="s">
        <v>205</v>
      </c>
      <c r="G41" s="49">
        <v>19.600000000000001</v>
      </c>
      <c r="H41" s="60"/>
      <c r="I41" s="60"/>
      <c r="J41" s="60"/>
      <c r="K41" s="60"/>
      <c r="L41" s="60"/>
      <c r="M41" s="54"/>
      <c r="N41" s="54"/>
      <c r="O41" s="54"/>
      <c r="P41" s="54"/>
      <c r="Q41" s="54"/>
    </row>
    <row r="42" spans="3:17" s="56" customFormat="1" ht="48" x14ac:dyDescent="0.35">
      <c r="C42" s="49">
        <f t="shared" si="0"/>
        <v>37</v>
      </c>
      <c r="D42" s="49" t="s">
        <v>102</v>
      </c>
      <c r="E42" s="60" t="s">
        <v>139</v>
      </c>
      <c r="F42" s="60" t="s">
        <v>205</v>
      </c>
      <c r="G42" s="49">
        <v>19.600000000000001</v>
      </c>
      <c r="H42" s="60"/>
      <c r="I42" s="60"/>
      <c r="J42" s="60"/>
      <c r="K42" s="60"/>
      <c r="L42" s="60"/>
      <c r="M42" s="54"/>
      <c r="N42" s="54"/>
      <c r="O42" s="54"/>
      <c r="P42" s="54"/>
      <c r="Q42" s="54"/>
    </row>
    <row r="43" spans="3:17" s="56" customFormat="1" ht="60" x14ac:dyDescent="0.35">
      <c r="C43" s="49">
        <f t="shared" si="0"/>
        <v>38</v>
      </c>
      <c r="D43" s="60" t="s">
        <v>97</v>
      </c>
      <c r="E43" s="60" t="s">
        <v>217</v>
      </c>
      <c r="F43" s="60" t="s">
        <v>140</v>
      </c>
      <c r="G43" s="49">
        <v>19.7</v>
      </c>
      <c r="H43" s="60"/>
      <c r="I43" s="60"/>
      <c r="J43" s="60"/>
      <c r="K43" s="60"/>
      <c r="L43" s="60"/>
      <c r="M43" s="54"/>
      <c r="N43" s="54"/>
      <c r="O43" s="54"/>
      <c r="P43" s="54"/>
      <c r="Q43" s="54"/>
    </row>
    <row r="44" spans="3:17" s="56" customFormat="1" ht="48" x14ac:dyDescent="0.35">
      <c r="C44" s="49">
        <f t="shared" si="0"/>
        <v>39</v>
      </c>
      <c r="D44" s="60" t="s">
        <v>97</v>
      </c>
      <c r="E44" s="60" t="s">
        <v>207</v>
      </c>
      <c r="F44" s="60" t="s">
        <v>213</v>
      </c>
      <c r="G44" s="49">
        <v>19.7</v>
      </c>
      <c r="H44" s="60"/>
      <c r="I44" s="60"/>
      <c r="J44" s="60"/>
      <c r="K44" s="60"/>
      <c r="L44" s="60"/>
      <c r="M44" s="54"/>
      <c r="N44" s="54"/>
      <c r="O44" s="54"/>
      <c r="P44" s="54"/>
      <c r="Q44" s="54"/>
    </row>
    <row r="45" spans="3:17" s="56" customFormat="1" ht="48" x14ac:dyDescent="0.35">
      <c r="C45" s="49">
        <f t="shared" si="0"/>
        <v>40</v>
      </c>
      <c r="D45" s="60" t="s">
        <v>97</v>
      </c>
      <c r="E45" s="60" t="s">
        <v>208</v>
      </c>
      <c r="F45" s="60" t="s">
        <v>214</v>
      </c>
      <c r="G45" s="49">
        <v>19.7</v>
      </c>
      <c r="H45" s="60"/>
      <c r="I45" s="60"/>
      <c r="J45" s="60"/>
      <c r="K45" s="60"/>
      <c r="L45" s="60"/>
      <c r="M45" s="54"/>
      <c r="N45" s="54"/>
      <c r="O45" s="54"/>
      <c r="P45" s="54"/>
      <c r="Q45" s="54"/>
    </row>
    <row r="46" spans="3:17" s="56" customFormat="1" ht="60" x14ac:dyDescent="0.35">
      <c r="C46" s="49">
        <f t="shared" si="0"/>
        <v>41</v>
      </c>
      <c r="D46" s="60" t="s">
        <v>97</v>
      </c>
      <c r="E46" s="60" t="s">
        <v>141</v>
      </c>
      <c r="F46" s="60" t="s">
        <v>140</v>
      </c>
      <c r="G46" s="49">
        <v>19.7</v>
      </c>
      <c r="H46" s="60"/>
      <c r="I46" s="60"/>
      <c r="J46" s="60"/>
      <c r="K46" s="60"/>
      <c r="L46" s="60"/>
      <c r="M46" s="54"/>
      <c r="N46" s="54"/>
      <c r="O46" s="54"/>
      <c r="P46" s="54"/>
      <c r="Q46" s="54"/>
    </row>
    <row r="47" spans="3:17" s="56" customFormat="1" ht="36" x14ac:dyDescent="0.35">
      <c r="C47" s="49">
        <f t="shared" si="0"/>
        <v>42</v>
      </c>
      <c r="D47" s="60" t="s">
        <v>97</v>
      </c>
      <c r="E47" s="60" t="s">
        <v>142</v>
      </c>
      <c r="F47" s="60" t="s">
        <v>143</v>
      </c>
      <c r="G47" s="49">
        <v>19.7</v>
      </c>
      <c r="H47" s="60"/>
      <c r="I47" s="60"/>
      <c r="J47" s="60"/>
      <c r="K47" s="60"/>
      <c r="L47" s="60"/>
      <c r="M47" s="54"/>
      <c r="N47" s="54"/>
      <c r="O47" s="54"/>
      <c r="P47" s="54"/>
      <c r="Q47" s="54"/>
    </row>
    <row r="48" spans="3:17" s="56" customFormat="1" ht="36" x14ac:dyDescent="0.35">
      <c r="C48" s="49">
        <f t="shared" si="0"/>
        <v>43</v>
      </c>
      <c r="D48" s="60" t="s">
        <v>97</v>
      </c>
      <c r="E48" s="60" t="s">
        <v>144</v>
      </c>
      <c r="F48" s="60" t="s">
        <v>145</v>
      </c>
      <c r="G48" s="49">
        <v>19.7</v>
      </c>
      <c r="H48" s="60"/>
      <c r="I48" s="60"/>
      <c r="J48" s="60"/>
      <c r="K48" s="60"/>
      <c r="L48" s="60"/>
      <c r="M48" s="54"/>
      <c r="N48" s="54"/>
      <c r="O48" s="54"/>
      <c r="P48" s="54"/>
      <c r="Q48" s="54"/>
    </row>
    <row r="49" spans="3:17" s="56" customFormat="1" ht="96" x14ac:dyDescent="0.35">
      <c r="C49" s="49">
        <f t="shared" si="0"/>
        <v>44</v>
      </c>
      <c r="D49" s="60" t="s">
        <v>97</v>
      </c>
      <c r="E49" s="60" t="s">
        <v>146</v>
      </c>
      <c r="F49" s="60" t="s">
        <v>209</v>
      </c>
      <c r="G49" s="49">
        <v>19.7</v>
      </c>
      <c r="H49" s="60"/>
      <c r="I49" s="60"/>
      <c r="J49" s="60"/>
      <c r="K49" s="60"/>
      <c r="L49" s="60"/>
      <c r="M49" s="54"/>
      <c r="N49" s="54"/>
      <c r="O49" s="54"/>
      <c r="P49" s="54"/>
      <c r="Q49" s="54"/>
    </row>
    <row r="50" spans="3:17" s="48" customFormat="1" ht="36" x14ac:dyDescent="0.35">
      <c r="C50" s="49">
        <f t="shared" si="0"/>
        <v>45</v>
      </c>
      <c r="D50" s="60" t="s">
        <v>97</v>
      </c>
      <c r="E50" s="60" t="s">
        <v>148</v>
      </c>
      <c r="F50" s="60" t="s">
        <v>149</v>
      </c>
      <c r="G50" s="49">
        <v>19.7</v>
      </c>
      <c r="H50" s="60"/>
      <c r="I50" s="60"/>
      <c r="J50" s="60"/>
      <c r="K50" s="60"/>
      <c r="L50" s="60"/>
      <c r="M50" s="54"/>
      <c r="N50" s="54"/>
      <c r="O50" s="54"/>
      <c r="P50" s="54"/>
      <c r="Q50" s="54"/>
    </row>
    <row r="51" spans="3:17" s="48" customFormat="1" ht="84.6" customHeight="1" x14ac:dyDescent="0.35">
      <c r="C51" s="49">
        <f t="shared" si="0"/>
        <v>46</v>
      </c>
      <c r="D51" s="60" t="s">
        <v>97</v>
      </c>
      <c r="E51" s="60" t="s">
        <v>150</v>
      </c>
      <c r="F51" s="60" t="s">
        <v>147</v>
      </c>
      <c r="G51" s="49">
        <v>19.7</v>
      </c>
      <c r="H51" s="60"/>
      <c r="I51" s="60"/>
      <c r="J51" s="60"/>
      <c r="K51" s="60"/>
      <c r="L51" s="60"/>
      <c r="M51" s="54"/>
      <c r="N51" s="54"/>
      <c r="O51" s="54"/>
      <c r="P51" s="54"/>
      <c r="Q51" s="54"/>
    </row>
    <row r="52" spans="3:17" s="48" customFormat="1" ht="120" x14ac:dyDescent="0.35">
      <c r="C52" s="49">
        <f t="shared" si="0"/>
        <v>47</v>
      </c>
      <c r="D52" s="60" t="s">
        <v>97</v>
      </c>
      <c r="E52" s="52" t="s">
        <v>151</v>
      </c>
      <c r="F52" s="52" t="s">
        <v>152</v>
      </c>
      <c r="G52" s="49">
        <v>19.7</v>
      </c>
      <c r="H52" s="52"/>
      <c r="I52" s="52"/>
      <c r="J52" s="52"/>
      <c r="K52" s="52"/>
      <c r="L52" s="52"/>
      <c r="M52" s="52"/>
      <c r="N52" s="52"/>
      <c r="O52" s="52"/>
      <c r="P52" s="52"/>
      <c r="Q52" s="52"/>
    </row>
    <row r="53" spans="3:17" s="48" customFormat="1" ht="72" x14ac:dyDescent="0.35">
      <c r="C53" s="49">
        <f t="shared" si="0"/>
        <v>48</v>
      </c>
      <c r="D53" s="60" t="s">
        <v>97</v>
      </c>
      <c r="E53" s="52" t="s">
        <v>153</v>
      </c>
      <c r="F53" s="52" t="s">
        <v>154</v>
      </c>
      <c r="G53" s="49">
        <v>19.7</v>
      </c>
      <c r="H53" s="52"/>
      <c r="I53" s="52"/>
      <c r="J53" s="52"/>
      <c r="K53" s="52"/>
      <c r="L53" s="52"/>
      <c r="M53" s="52"/>
      <c r="N53" s="52"/>
      <c r="O53" s="52"/>
      <c r="P53" s="52"/>
      <c r="Q53" s="52"/>
    </row>
    <row r="54" spans="3:17" s="48" customFormat="1" ht="48" x14ac:dyDescent="0.35">
      <c r="C54" s="49">
        <f t="shared" si="0"/>
        <v>49</v>
      </c>
      <c r="D54" s="49" t="s">
        <v>98</v>
      </c>
      <c r="E54" s="52" t="s">
        <v>155</v>
      </c>
      <c r="F54" s="52" t="s">
        <v>156</v>
      </c>
      <c r="G54" s="49">
        <v>19.8</v>
      </c>
      <c r="H54" s="52"/>
      <c r="I54" s="52"/>
      <c r="J54" s="52"/>
      <c r="K54" s="52"/>
      <c r="L54" s="52"/>
      <c r="M54" s="52"/>
      <c r="N54" s="52"/>
      <c r="O54" s="52"/>
      <c r="P54" s="52"/>
      <c r="Q54" s="52"/>
    </row>
    <row r="55" spans="3:17" s="48" customFormat="1" ht="60" x14ac:dyDescent="0.35">
      <c r="C55" s="49">
        <f t="shared" si="0"/>
        <v>50</v>
      </c>
      <c r="D55" s="49" t="s">
        <v>98</v>
      </c>
      <c r="E55" s="52" t="s">
        <v>157</v>
      </c>
      <c r="F55" s="52" t="s">
        <v>158</v>
      </c>
      <c r="G55" s="49">
        <v>19.8</v>
      </c>
      <c r="H55" s="52"/>
      <c r="I55" s="52"/>
      <c r="J55" s="52"/>
      <c r="K55" s="52"/>
      <c r="L55" s="52"/>
      <c r="M55" s="52"/>
      <c r="N55" s="52"/>
      <c r="O55" s="52"/>
      <c r="P55" s="52"/>
      <c r="Q55" s="52"/>
    </row>
    <row r="56" spans="3:17" s="48" customFormat="1" ht="60" x14ac:dyDescent="0.35">
      <c r="C56" s="49">
        <f t="shared" si="0"/>
        <v>51</v>
      </c>
      <c r="D56" s="49" t="s">
        <v>98</v>
      </c>
      <c r="E56" s="52" t="s">
        <v>159</v>
      </c>
      <c r="F56" s="52" t="s">
        <v>158</v>
      </c>
      <c r="G56" s="49">
        <v>19.8</v>
      </c>
      <c r="H56" s="52"/>
      <c r="I56" s="52"/>
      <c r="J56" s="52"/>
      <c r="K56" s="52"/>
      <c r="L56" s="52"/>
      <c r="M56" s="52"/>
      <c r="N56" s="52"/>
      <c r="O56" s="52"/>
      <c r="P56" s="52"/>
      <c r="Q56" s="52"/>
    </row>
    <row r="57" spans="3:17" s="48" customFormat="1" ht="60" x14ac:dyDescent="0.35">
      <c r="C57" s="49">
        <f t="shared" si="0"/>
        <v>52</v>
      </c>
      <c r="D57" s="49" t="s">
        <v>98</v>
      </c>
      <c r="E57" s="52" t="s">
        <v>160</v>
      </c>
      <c r="F57" s="52" t="s">
        <v>158</v>
      </c>
      <c r="G57" s="49">
        <v>19.8</v>
      </c>
      <c r="H57" s="52"/>
      <c r="I57" s="52"/>
      <c r="J57" s="52"/>
      <c r="K57" s="52"/>
      <c r="L57" s="52"/>
      <c r="M57" s="52"/>
      <c r="N57" s="52"/>
      <c r="O57" s="52"/>
      <c r="P57" s="52"/>
      <c r="Q57" s="52"/>
    </row>
    <row r="58" spans="3:17" s="48" customFormat="1" ht="72" x14ac:dyDescent="0.35">
      <c r="C58" s="49">
        <f t="shared" si="0"/>
        <v>53</v>
      </c>
      <c r="D58" s="49" t="s">
        <v>98</v>
      </c>
      <c r="E58" s="52" t="s">
        <v>161</v>
      </c>
      <c r="F58" s="52" t="s">
        <v>162</v>
      </c>
      <c r="G58" s="49">
        <v>19.8</v>
      </c>
      <c r="H58" s="52"/>
      <c r="I58" s="52"/>
      <c r="J58" s="52"/>
      <c r="K58" s="52"/>
      <c r="L58" s="52"/>
      <c r="M58" s="52"/>
      <c r="N58" s="52"/>
      <c r="O58" s="52"/>
      <c r="P58" s="52"/>
      <c r="Q58" s="52"/>
    </row>
    <row r="59" spans="3:17" s="48" customFormat="1" x14ac:dyDescent="0.35">
      <c r="C59" s="49"/>
      <c r="D59" s="52"/>
      <c r="E59" s="52"/>
      <c r="F59" s="52"/>
      <c r="G59" s="52"/>
      <c r="H59" s="52"/>
      <c r="I59" s="52"/>
      <c r="J59" s="52"/>
      <c r="K59" s="52"/>
      <c r="L59" s="52"/>
      <c r="M59" s="52"/>
      <c r="N59" s="52"/>
      <c r="O59" s="52"/>
      <c r="P59" s="52"/>
      <c r="Q59" s="52"/>
    </row>
    <row r="60" spans="3:17" s="48" customFormat="1" x14ac:dyDescent="0.35">
      <c r="C60" s="49"/>
      <c r="D60" s="52"/>
      <c r="E60" s="52"/>
      <c r="F60" s="52"/>
      <c r="G60" s="52"/>
      <c r="H60" s="52"/>
      <c r="I60" s="52"/>
      <c r="J60" s="52"/>
      <c r="K60" s="52"/>
      <c r="L60" s="52"/>
      <c r="M60" s="52"/>
      <c r="N60" s="52"/>
      <c r="O60" s="52"/>
      <c r="P60" s="52"/>
      <c r="Q60" s="52"/>
    </row>
    <row r="61" spans="3:17" s="48" customFormat="1" x14ac:dyDescent="0.35">
      <c r="C61" s="49"/>
      <c r="D61" s="52"/>
      <c r="E61" s="52"/>
      <c r="F61" s="52"/>
      <c r="G61" s="52"/>
      <c r="H61" s="52"/>
      <c r="I61" s="52"/>
      <c r="J61" s="52"/>
      <c r="K61" s="52"/>
      <c r="L61" s="52"/>
      <c r="M61" s="52"/>
      <c r="N61" s="52"/>
      <c r="O61" s="52"/>
      <c r="P61" s="52"/>
      <c r="Q61" s="52"/>
    </row>
    <row r="62" spans="3:17" s="48" customFormat="1" x14ac:dyDescent="0.35">
      <c r="C62" s="49"/>
      <c r="D62" s="52"/>
      <c r="E62" s="52"/>
      <c r="F62" s="52"/>
      <c r="G62" s="52"/>
      <c r="H62" s="52"/>
      <c r="I62" s="52"/>
      <c r="J62" s="52"/>
      <c r="K62" s="52"/>
      <c r="L62" s="52"/>
      <c r="M62" s="52"/>
      <c r="N62" s="52"/>
      <c r="O62" s="52"/>
      <c r="P62" s="52"/>
      <c r="Q62" s="52"/>
    </row>
    <row r="63" spans="3:17" s="48" customFormat="1" x14ac:dyDescent="0.35">
      <c r="C63" s="49"/>
      <c r="D63" s="52"/>
      <c r="E63" s="52"/>
      <c r="F63" s="52"/>
      <c r="G63" s="52"/>
      <c r="H63" s="52"/>
      <c r="I63" s="52"/>
      <c r="J63" s="52"/>
      <c r="K63" s="52"/>
      <c r="L63" s="52"/>
      <c r="M63" s="52"/>
      <c r="N63" s="52"/>
      <c r="O63" s="52"/>
      <c r="P63" s="52"/>
      <c r="Q63" s="52"/>
    </row>
    <row r="64" spans="3:17" s="48" customFormat="1" x14ac:dyDescent="0.35">
      <c r="C64" s="49"/>
      <c r="D64" s="52"/>
      <c r="E64" s="52"/>
      <c r="F64" s="52"/>
      <c r="G64" s="52"/>
      <c r="H64" s="52"/>
      <c r="I64" s="52"/>
      <c r="J64" s="52"/>
      <c r="K64" s="52"/>
      <c r="L64" s="52"/>
      <c r="M64" s="52"/>
      <c r="N64" s="52"/>
      <c r="O64" s="52"/>
      <c r="P64" s="52"/>
      <c r="Q64" s="52"/>
    </row>
    <row r="65" spans="3:17" s="48" customFormat="1" x14ac:dyDescent="0.35">
      <c r="C65" s="49"/>
      <c r="D65" s="52"/>
      <c r="E65" s="52"/>
      <c r="F65" s="52"/>
      <c r="G65" s="52"/>
      <c r="H65" s="52"/>
      <c r="I65" s="52"/>
      <c r="J65" s="52"/>
      <c r="K65" s="52"/>
      <c r="L65" s="52"/>
      <c r="M65" s="52"/>
      <c r="N65" s="52"/>
      <c r="O65" s="52"/>
      <c r="P65" s="52"/>
      <c r="Q65" s="52"/>
    </row>
    <row r="66" spans="3:17" s="48" customFormat="1" x14ac:dyDescent="0.35">
      <c r="C66" s="49"/>
      <c r="D66" s="52"/>
      <c r="E66" s="52"/>
      <c r="F66" s="52"/>
      <c r="G66" s="52"/>
      <c r="H66" s="52"/>
      <c r="I66" s="52"/>
      <c r="J66" s="52"/>
      <c r="K66" s="52"/>
      <c r="L66" s="52"/>
      <c r="M66" s="52"/>
      <c r="N66" s="52"/>
      <c r="O66" s="52"/>
      <c r="P66" s="52"/>
      <c r="Q66" s="52"/>
    </row>
    <row r="67" spans="3:17" s="48" customFormat="1" x14ac:dyDescent="0.35">
      <c r="C67" s="49"/>
      <c r="D67" s="52"/>
      <c r="E67" s="52"/>
      <c r="F67" s="52"/>
      <c r="G67" s="52"/>
      <c r="H67" s="52"/>
      <c r="I67" s="52"/>
      <c r="J67" s="52"/>
      <c r="K67" s="52"/>
      <c r="L67" s="52"/>
      <c r="M67" s="52"/>
      <c r="N67" s="52"/>
      <c r="O67" s="52"/>
      <c r="P67" s="52"/>
      <c r="Q67" s="52"/>
    </row>
    <row r="68" spans="3:17" s="48" customFormat="1" x14ac:dyDescent="0.35">
      <c r="C68" s="49"/>
      <c r="D68" s="52"/>
      <c r="E68" s="52"/>
      <c r="F68" s="52"/>
      <c r="G68" s="52"/>
      <c r="H68" s="52"/>
      <c r="I68" s="52"/>
      <c r="J68" s="52"/>
      <c r="K68" s="52"/>
      <c r="L68" s="52"/>
      <c r="M68" s="52"/>
      <c r="N68" s="52"/>
      <c r="O68" s="52"/>
      <c r="P68" s="52"/>
      <c r="Q68" s="52"/>
    </row>
    <row r="69" spans="3:17" s="48" customFormat="1" x14ac:dyDescent="0.35">
      <c r="C69" s="49"/>
      <c r="D69" s="52"/>
      <c r="E69" s="52"/>
      <c r="F69" s="52"/>
      <c r="G69" s="52"/>
      <c r="H69" s="52"/>
      <c r="I69" s="52"/>
      <c r="J69" s="52"/>
      <c r="K69" s="52"/>
      <c r="L69" s="52"/>
      <c r="M69" s="52"/>
      <c r="N69" s="52"/>
      <c r="O69" s="52"/>
      <c r="P69" s="52"/>
      <c r="Q69" s="52"/>
    </row>
    <row r="70" spans="3:17" s="48" customFormat="1" x14ac:dyDescent="0.35">
      <c r="C70" s="49"/>
      <c r="D70" s="52"/>
      <c r="E70" s="52"/>
      <c r="F70" s="52"/>
      <c r="G70" s="52"/>
      <c r="H70" s="52"/>
      <c r="I70" s="52"/>
      <c r="J70" s="52"/>
      <c r="K70" s="52"/>
      <c r="L70" s="52"/>
      <c r="M70" s="52"/>
      <c r="N70" s="52"/>
      <c r="O70" s="52"/>
      <c r="P70" s="52"/>
      <c r="Q70" s="52"/>
    </row>
    <row r="71" spans="3:17" s="48" customFormat="1" x14ac:dyDescent="0.35">
      <c r="C71" s="49"/>
      <c r="D71" s="52"/>
      <c r="E71" s="52"/>
      <c r="F71" s="52"/>
      <c r="G71" s="52"/>
      <c r="H71" s="52"/>
      <c r="I71" s="52"/>
      <c r="J71" s="52"/>
      <c r="K71" s="52"/>
      <c r="L71" s="52"/>
      <c r="M71" s="52"/>
      <c r="N71" s="52"/>
      <c r="O71" s="52"/>
      <c r="P71" s="52"/>
      <c r="Q71" s="52"/>
    </row>
    <row r="72" spans="3:17" s="48" customFormat="1" x14ac:dyDescent="0.35">
      <c r="C72" s="49"/>
      <c r="D72" s="52"/>
      <c r="E72" s="52"/>
      <c r="F72" s="52"/>
      <c r="G72" s="52"/>
      <c r="H72" s="52"/>
      <c r="I72" s="52"/>
      <c r="J72" s="52"/>
      <c r="K72" s="52"/>
      <c r="L72" s="52"/>
      <c r="M72" s="52"/>
      <c r="N72" s="52"/>
      <c r="O72" s="52"/>
      <c r="P72" s="52"/>
      <c r="Q72" s="52"/>
    </row>
    <row r="73" spans="3:17" s="48" customFormat="1" x14ac:dyDescent="0.35">
      <c r="C73" s="49"/>
      <c r="D73" s="52"/>
      <c r="E73" s="52"/>
      <c r="F73" s="52"/>
      <c r="G73" s="52"/>
      <c r="H73" s="52"/>
      <c r="I73" s="52"/>
      <c r="J73" s="52"/>
      <c r="K73" s="52"/>
      <c r="L73" s="52"/>
      <c r="M73" s="52"/>
      <c r="N73" s="52"/>
      <c r="O73" s="52"/>
      <c r="P73" s="52"/>
      <c r="Q73" s="52"/>
    </row>
    <row r="74" spans="3:17" s="48" customFormat="1" x14ac:dyDescent="0.35">
      <c r="C74" s="49"/>
      <c r="D74" s="52"/>
      <c r="E74" s="52"/>
      <c r="F74" s="52"/>
      <c r="G74" s="52"/>
      <c r="H74" s="52"/>
      <c r="I74" s="52"/>
      <c r="J74" s="52"/>
      <c r="K74" s="52"/>
      <c r="L74" s="52"/>
      <c r="M74" s="52"/>
      <c r="N74" s="52"/>
      <c r="O74" s="52"/>
      <c r="P74" s="52"/>
      <c r="Q74" s="52"/>
    </row>
    <row r="75" spans="3:17" s="48" customFormat="1" x14ac:dyDescent="0.35">
      <c r="C75" s="49"/>
      <c r="D75" s="52"/>
      <c r="E75" s="52"/>
      <c r="F75" s="52"/>
      <c r="G75" s="52"/>
      <c r="H75" s="52"/>
      <c r="I75" s="52"/>
      <c r="J75" s="52"/>
      <c r="K75" s="52"/>
      <c r="L75" s="52"/>
      <c r="M75" s="52"/>
      <c r="N75" s="52"/>
      <c r="O75" s="52"/>
      <c r="P75" s="52"/>
      <c r="Q75" s="52"/>
    </row>
    <row r="76" spans="3:17" s="48" customFormat="1" x14ac:dyDescent="0.35">
      <c r="C76" s="49"/>
      <c r="D76" s="52"/>
      <c r="E76" s="52"/>
      <c r="F76" s="52"/>
      <c r="G76" s="52"/>
      <c r="H76" s="52"/>
      <c r="I76" s="52"/>
      <c r="J76" s="52"/>
      <c r="K76" s="52"/>
      <c r="L76" s="52"/>
      <c r="M76" s="52"/>
      <c r="N76" s="52"/>
      <c r="O76" s="52"/>
      <c r="P76" s="52"/>
      <c r="Q76" s="52"/>
    </row>
    <row r="77" spans="3:17" s="48" customFormat="1" x14ac:dyDescent="0.35">
      <c r="C77" s="49"/>
      <c r="D77" s="52"/>
      <c r="E77" s="52"/>
      <c r="F77" s="52"/>
      <c r="G77" s="52"/>
      <c r="H77" s="52"/>
      <c r="I77" s="52"/>
      <c r="J77" s="52"/>
      <c r="K77" s="52"/>
      <c r="L77" s="52"/>
      <c r="M77" s="52"/>
      <c r="N77" s="52"/>
      <c r="O77" s="52"/>
      <c r="P77" s="52"/>
      <c r="Q77" s="52"/>
    </row>
    <row r="78" spans="3:17" s="48" customFormat="1" x14ac:dyDescent="0.35">
      <c r="C78" s="49"/>
      <c r="D78" s="52"/>
      <c r="E78" s="52"/>
      <c r="F78" s="52"/>
      <c r="G78" s="52"/>
      <c r="H78" s="52"/>
      <c r="I78" s="52"/>
      <c r="J78" s="52"/>
      <c r="K78" s="52"/>
      <c r="L78" s="52"/>
      <c r="M78" s="52"/>
      <c r="N78" s="52"/>
      <c r="O78" s="52"/>
      <c r="P78" s="52"/>
      <c r="Q78" s="52"/>
    </row>
    <row r="79" spans="3:17" s="48" customFormat="1" x14ac:dyDescent="0.35">
      <c r="C79" s="49"/>
      <c r="D79" s="52"/>
      <c r="E79" s="52"/>
      <c r="F79" s="52"/>
      <c r="G79" s="52"/>
      <c r="H79" s="52"/>
      <c r="I79" s="52"/>
      <c r="J79" s="52"/>
      <c r="K79" s="52"/>
      <c r="L79" s="52"/>
      <c r="M79" s="52"/>
      <c r="N79" s="52"/>
      <c r="O79" s="52"/>
      <c r="P79" s="52"/>
      <c r="Q79" s="52"/>
    </row>
    <row r="80" spans="3:17" s="48" customFormat="1" x14ac:dyDescent="0.35">
      <c r="C80" s="49"/>
      <c r="D80" s="52"/>
      <c r="E80" s="52"/>
      <c r="F80" s="52"/>
      <c r="G80" s="52"/>
      <c r="H80" s="52"/>
      <c r="I80" s="52"/>
      <c r="J80" s="52"/>
      <c r="K80" s="52"/>
      <c r="L80" s="52"/>
      <c r="M80" s="52"/>
      <c r="N80" s="52"/>
      <c r="O80" s="52"/>
      <c r="P80" s="52"/>
      <c r="Q80" s="52"/>
    </row>
    <row r="81" spans="3:17" s="48" customFormat="1" x14ac:dyDescent="0.35">
      <c r="C81" s="49"/>
      <c r="D81" s="52"/>
      <c r="E81" s="52"/>
      <c r="F81" s="52"/>
      <c r="G81" s="52"/>
      <c r="H81" s="52"/>
      <c r="I81" s="52"/>
      <c r="J81" s="52"/>
      <c r="K81" s="52"/>
      <c r="L81" s="52"/>
      <c r="M81" s="52"/>
      <c r="N81" s="52"/>
      <c r="O81" s="52"/>
      <c r="P81" s="52"/>
      <c r="Q81" s="52"/>
    </row>
    <row r="82" spans="3:17" s="48" customFormat="1" x14ac:dyDescent="0.35">
      <c r="C82" s="49"/>
      <c r="D82" s="52"/>
      <c r="E82" s="52"/>
      <c r="F82" s="52"/>
      <c r="G82" s="52"/>
      <c r="H82" s="52"/>
      <c r="I82" s="52"/>
      <c r="J82" s="52"/>
      <c r="K82" s="52"/>
      <c r="L82" s="52"/>
      <c r="M82" s="52"/>
      <c r="N82" s="52"/>
      <c r="O82" s="52"/>
      <c r="P82" s="52"/>
      <c r="Q82" s="52"/>
    </row>
    <row r="83" spans="3:17" s="48" customFormat="1" x14ac:dyDescent="0.35">
      <c r="C83" s="49"/>
      <c r="D83" s="52"/>
      <c r="E83" s="52"/>
      <c r="F83" s="52"/>
      <c r="G83" s="52"/>
      <c r="H83" s="52"/>
      <c r="I83" s="52"/>
      <c r="J83" s="52"/>
      <c r="K83" s="52"/>
      <c r="L83" s="52"/>
      <c r="M83" s="52"/>
      <c r="N83" s="52"/>
      <c r="O83" s="52"/>
      <c r="P83" s="52"/>
      <c r="Q83" s="52"/>
    </row>
    <row r="84" spans="3:17" s="48" customFormat="1" x14ac:dyDescent="0.35">
      <c r="C84" s="49"/>
      <c r="D84" s="52"/>
      <c r="E84" s="52"/>
      <c r="F84" s="52"/>
      <c r="G84" s="52"/>
      <c r="H84" s="52"/>
      <c r="I84" s="52"/>
      <c r="J84" s="52"/>
      <c r="K84" s="52"/>
      <c r="L84" s="52"/>
      <c r="M84" s="52"/>
      <c r="N84" s="52"/>
      <c r="O84" s="52"/>
      <c r="P84" s="52"/>
      <c r="Q84" s="52"/>
    </row>
    <row r="85" spans="3:17" s="48" customFormat="1" x14ac:dyDescent="0.35">
      <c r="C85" s="49"/>
      <c r="D85" s="52"/>
      <c r="E85" s="52"/>
      <c r="F85" s="52"/>
      <c r="G85" s="52"/>
      <c r="H85" s="52"/>
      <c r="I85" s="52"/>
      <c r="J85" s="52"/>
      <c r="K85" s="52"/>
      <c r="L85" s="52"/>
      <c r="M85" s="52"/>
      <c r="N85" s="52"/>
      <c r="O85" s="52"/>
      <c r="P85" s="52"/>
      <c r="Q85" s="52"/>
    </row>
    <row r="86" spans="3:17" s="48" customFormat="1" x14ac:dyDescent="0.35">
      <c r="C86" s="49"/>
      <c r="D86" s="52"/>
      <c r="E86" s="52"/>
      <c r="F86" s="52"/>
      <c r="G86" s="52"/>
      <c r="H86" s="52"/>
      <c r="I86" s="52"/>
      <c r="J86" s="52"/>
      <c r="K86" s="52"/>
      <c r="L86" s="52"/>
      <c r="M86" s="52"/>
      <c r="N86" s="52"/>
      <c r="O86" s="52"/>
      <c r="P86" s="52"/>
      <c r="Q86" s="52"/>
    </row>
    <row r="87" spans="3:17" s="48" customFormat="1" x14ac:dyDescent="0.35">
      <c r="C87" s="49"/>
      <c r="D87" s="52"/>
      <c r="E87" s="52"/>
      <c r="F87" s="52"/>
      <c r="G87" s="52"/>
      <c r="H87" s="52"/>
      <c r="I87" s="52"/>
      <c r="J87" s="52"/>
      <c r="K87" s="52"/>
      <c r="L87" s="52"/>
      <c r="M87" s="52"/>
      <c r="N87" s="52"/>
      <c r="O87" s="52"/>
      <c r="P87" s="52"/>
      <c r="Q87" s="52"/>
    </row>
    <row r="88" spans="3:17" s="48" customFormat="1" x14ac:dyDescent="0.35">
      <c r="C88" s="49"/>
      <c r="D88" s="52"/>
      <c r="E88" s="52"/>
      <c r="F88" s="52"/>
      <c r="G88" s="52"/>
      <c r="H88" s="52"/>
      <c r="I88" s="52"/>
      <c r="J88" s="52"/>
      <c r="K88" s="52"/>
      <c r="L88" s="52"/>
      <c r="M88" s="52"/>
      <c r="N88" s="52"/>
      <c r="O88" s="52"/>
      <c r="P88" s="52"/>
      <c r="Q88" s="52"/>
    </row>
    <row r="89" spans="3:17" s="48" customFormat="1" x14ac:dyDescent="0.35">
      <c r="C89" s="49"/>
      <c r="D89" s="52"/>
      <c r="E89" s="52"/>
      <c r="F89" s="52"/>
      <c r="G89" s="52"/>
      <c r="H89" s="52"/>
      <c r="I89" s="52"/>
      <c r="J89" s="52"/>
      <c r="K89" s="52"/>
      <c r="L89" s="52"/>
      <c r="M89" s="52"/>
      <c r="N89" s="52"/>
      <c r="O89" s="52"/>
      <c r="P89" s="52"/>
      <c r="Q89" s="52"/>
    </row>
    <row r="90" spans="3:17" s="48" customFormat="1" x14ac:dyDescent="0.35">
      <c r="C90" s="49"/>
      <c r="D90" s="52"/>
      <c r="E90" s="52"/>
      <c r="F90" s="52"/>
      <c r="G90" s="52"/>
      <c r="H90" s="52"/>
      <c r="I90" s="52"/>
      <c r="J90" s="52"/>
      <c r="K90" s="52"/>
      <c r="L90" s="52"/>
      <c r="M90" s="52"/>
      <c r="N90" s="52"/>
      <c r="O90" s="52"/>
      <c r="P90" s="52"/>
      <c r="Q90" s="52"/>
    </row>
    <row r="91" spans="3:17" s="48" customFormat="1" x14ac:dyDescent="0.35">
      <c r="C91" s="49"/>
      <c r="D91" s="52"/>
      <c r="E91" s="52"/>
      <c r="F91" s="52"/>
      <c r="G91" s="52"/>
      <c r="H91" s="52"/>
      <c r="I91" s="52"/>
      <c r="J91" s="52"/>
      <c r="K91" s="52"/>
      <c r="L91" s="52"/>
      <c r="M91" s="52"/>
      <c r="N91" s="52"/>
      <c r="O91" s="52"/>
      <c r="P91" s="52"/>
      <c r="Q91" s="52"/>
    </row>
    <row r="92" spans="3:17" s="48" customFormat="1" x14ac:dyDescent="0.35">
      <c r="C92" s="49"/>
      <c r="D92" s="52"/>
      <c r="E92" s="52"/>
      <c r="F92" s="52"/>
      <c r="G92" s="52"/>
      <c r="H92" s="52"/>
      <c r="I92" s="52"/>
      <c r="J92" s="52"/>
      <c r="K92" s="52"/>
      <c r="L92" s="52"/>
      <c r="M92" s="52"/>
      <c r="N92" s="52"/>
      <c r="O92" s="52"/>
      <c r="P92" s="52"/>
      <c r="Q92" s="52"/>
    </row>
    <row r="93" spans="3:17" s="48" customFormat="1" x14ac:dyDescent="0.35">
      <c r="C93" s="49"/>
      <c r="D93" s="57"/>
      <c r="E93" s="57"/>
      <c r="F93" s="57"/>
      <c r="G93" s="57"/>
      <c r="H93" s="57"/>
      <c r="I93" s="57"/>
      <c r="J93" s="57"/>
      <c r="K93" s="57"/>
      <c r="L93" s="57"/>
      <c r="M93" s="57"/>
      <c r="N93" s="57"/>
      <c r="O93" s="57"/>
      <c r="P93" s="57"/>
      <c r="Q93" s="57"/>
    </row>
  </sheetData>
  <mergeCells count="3">
    <mergeCell ref="E3:F3"/>
    <mergeCell ref="L3:M3"/>
    <mergeCell ref="O3:P3"/>
  </mergeCells>
  <dataValidations count="1">
    <dataValidation type="list" allowBlank="1" showInputMessage="1" showErrorMessage="1" sqref="G59:G93 G5 D6:D34">
      <formula1>FMB_Section_19</formula1>
    </dataValidation>
  </dataValidations>
  <pageMargins left="0.31496062992125984" right="0.31496062992125984" top="0.74803149606299213" bottom="0.74803149606299213" header="0.31496062992125984" footer="0.31496062992125984"/>
  <pageSetup paperSize="17" scale="80"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'Menus déroulants'!$I$1:$I$12</xm:f>
          </x14:formula1>
          <xm:sqref>H5:H93</xm:sqref>
        </x14:dataValidation>
        <x14:dataValidation type="list" allowBlank="1" showInputMessage="1" showErrorMessage="1">
          <x14:formula1>
            <xm:f>'Menus déroulants'!$G$1:$G$6</xm:f>
          </x14:formula1>
          <xm:sqref>N5:N93</xm:sqref>
        </x14:dataValidation>
        <x14:dataValidation type="list" allowBlank="1" showInputMessage="1" showErrorMessage="1">
          <x14:formula1>
            <xm:f>'Menus déroulants'!$D$1:$D$6</xm:f>
          </x14:formula1>
          <xm:sqref>L5:M93</xm:sqref>
        </x14:dataValidation>
        <x14:dataValidation type="list" allowBlank="1" showInputMessage="1" showErrorMessage="1">
          <x14:formula1>
            <xm:f>'Menus déroulants'!$C$1:$C$7</xm:f>
          </x14:formula1>
          <xm:sqref>K5:K93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F28"/>
  <sheetViews>
    <sheetView topLeftCell="E22" zoomScale="140" zoomScaleNormal="140" workbookViewId="0">
      <selection activeCell="F28" sqref="F28"/>
    </sheetView>
  </sheetViews>
  <sheetFormatPr baseColWidth="10" defaultColWidth="9.109375" defaultRowHeight="14.4" x14ac:dyDescent="0.35"/>
  <cols>
    <col min="1" max="1" width="4.33203125" style="62" customWidth="1"/>
    <col min="2" max="2" width="5.6640625" style="62" customWidth="1"/>
    <col min="3" max="3" width="25.88671875" style="62" customWidth="1"/>
    <col min="4" max="4" width="53.88671875" style="62" customWidth="1"/>
    <col min="5" max="5" width="59.33203125" style="62" customWidth="1"/>
    <col min="6" max="6" width="96.5546875" style="62" bestFit="1" customWidth="1"/>
    <col min="7" max="16384" width="9.109375" style="62"/>
  </cols>
  <sheetData>
    <row r="2" spans="1:6" ht="16.2" x14ac:dyDescent="0.35">
      <c r="A2" s="61"/>
      <c r="B2" s="61" t="s">
        <v>103</v>
      </c>
    </row>
    <row r="3" spans="1:6" ht="16.2" x14ac:dyDescent="0.35">
      <c r="A3" s="61"/>
      <c r="B3" s="61"/>
      <c r="C3" s="62" t="s">
        <v>163</v>
      </c>
    </row>
    <row r="4" spans="1:6" ht="16.2" x14ac:dyDescent="0.35">
      <c r="A4" s="61"/>
      <c r="B4" s="61"/>
    </row>
    <row r="5" spans="1:6" ht="16.2" x14ac:dyDescent="0.35">
      <c r="B5" s="61" t="s">
        <v>103</v>
      </c>
      <c r="C5" s="64"/>
      <c r="D5" s="61" t="s">
        <v>164</v>
      </c>
      <c r="E5" s="61" t="s">
        <v>165</v>
      </c>
      <c r="F5" s="61" t="s">
        <v>173</v>
      </c>
    </row>
    <row r="6" spans="1:6" ht="43.2" x14ac:dyDescent="0.35">
      <c r="B6" s="63">
        <v>1</v>
      </c>
      <c r="C6" s="64" t="s">
        <v>166</v>
      </c>
      <c r="D6" s="64" t="s">
        <v>227</v>
      </c>
      <c r="E6" s="64" t="s">
        <v>238</v>
      </c>
      <c r="F6" s="62" t="s">
        <v>167</v>
      </c>
    </row>
    <row r="7" spans="1:6" ht="12" customHeight="1" x14ac:dyDescent="0.35">
      <c r="B7" s="63"/>
      <c r="C7" s="64"/>
      <c r="E7" s="64"/>
    </row>
    <row r="8" spans="1:6" ht="43.2" x14ac:dyDescent="0.35">
      <c r="B8" s="65">
        <v>2</v>
      </c>
      <c r="C8" s="66" t="s">
        <v>168</v>
      </c>
      <c r="D8" s="66" t="s">
        <v>169</v>
      </c>
      <c r="E8" s="66" t="s">
        <v>237</v>
      </c>
      <c r="F8" s="67" t="s">
        <v>170</v>
      </c>
    </row>
    <row r="9" spans="1:6" ht="12" customHeight="1" x14ac:dyDescent="0.35">
      <c r="B9" s="65"/>
      <c r="C9" s="66"/>
      <c r="D9" s="66"/>
      <c r="E9" s="66"/>
      <c r="F9" s="67"/>
    </row>
    <row r="10" spans="1:6" ht="57.6" x14ac:dyDescent="0.35">
      <c r="B10" s="63">
        <v>3</v>
      </c>
      <c r="C10" s="64" t="s">
        <v>171</v>
      </c>
      <c r="D10" s="64" t="s">
        <v>228</v>
      </c>
      <c r="E10" s="64" t="s">
        <v>172</v>
      </c>
      <c r="F10" s="62" t="s">
        <v>174</v>
      </c>
    </row>
    <row r="11" spans="1:6" ht="12" customHeight="1" x14ac:dyDescent="0.35">
      <c r="B11" s="63"/>
      <c r="C11" s="64"/>
      <c r="D11" s="64"/>
      <c r="E11" s="64"/>
    </row>
    <row r="12" spans="1:6" ht="43.2" x14ac:dyDescent="0.35">
      <c r="B12" s="65">
        <v>4</v>
      </c>
      <c r="C12" s="66" t="s">
        <v>175</v>
      </c>
      <c r="D12" s="66" t="s">
        <v>239</v>
      </c>
      <c r="E12" s="66" t="s">
        <v>236</v>
      </c>
      <c r="F12" s="67" t="s">
        <v>176</v>
      </c>
    </row>
    <row r="13" spans="1:6" ht="12" customHeight="1" x14ac:dyDescent="0.35">
      <c r="B13" s="63"/>
      <c r="C13" s="64"/>
      <c r="D13" s="64"/>
      <c r="E13" s="64"/>
    </row>
    <row r="14" spans="1:6" ht="57.6" x14ac:dyDescent="0.35">
      <c r="B14" s="63">
        <v>5</v>
      </c>
      <c r="C14" s="64" t="s">
        <v>177</v>
      </c>
      <c r="D14" s="64" t="s">
        <v>229</v>
      </c>
      <c r="E14" s="64" t="s">
        <v>235</v>
      </c>
      <c r="F14" s="62" t="s">
        <v>178</v>
      </c>
    </row>
    <row r="15" spans="1:6" ht="12" customHeight="1" x14ac:dyDescent="0.35">
      <c r="B15" s="63"/>
      <c r="C15" s="64"/>
      <c r="D15" s="64"/>
      <c r="E15" s="64"/>
    </row>
    <row r="16" spans="1:6" ht="57.6" x14ac:dyDescent="0.35">
      <c r="B16" s="65">
        <v>6</v>
      </c>
      <c r="C16" s="66" t="s">
        <v>179</v>
      </c>
      <c r="D16" s="66" t="s">
        <v>240</v>
      </c>
      <c r="E16" s="66" t="s">
        <v>241</v>
      </c>
      <c r="F16" s="67" t="s">
        <v>180</v>
      </c>
    </row>
    <row r="17" spans="2:6" ht="12" customHeight="1" x14ac:dyDescent="0.35">
      <c r="B17" s="63"/>
      <c r="C17" s="64"/>
      <c r="D17" s="64"/>
      <c r="E17" s="64"/>
    </row>
    <row r="18" spans="2:6" ht="43.2" x14ac:dyDescent="0.35">
      <c r="B18" s="63">
        <v>7</v>
      </c>
      <c r="C18" s="64" t="s">
        <v>181</v>
      </c>
      <c r="D18" s="64" t="s">
        <v>182</v>
      </c>
      <c r="E18" s="64" t="s">
        <v>234</v>
      </c>
      <c r="F18" s="62" t="s">
        <v>183</v>
      </c>
    </row>
    <row r="19" spans="2:6" ht="12" customHeight="1" x14ac:dyDescent="0.35">
      <c r="B19" s="63"/>
      <c r="C19" s="64"/>
      <c r="D19" s="64"/>
      <c r="E19" s="64"/>
    </row>
    <row r="20" spans="2:6" ht="57.6" x14ac:dyDescent="0.35">
      <c r="B20" s="65">
        <v>8</v>
      </c>
      <c r="C20" s="66" t="s">
        <v>184</v>
      </c>
      <c r="D20" s="66" t="s">
        <v>185</v>
      </c>
      <c r="E20" s="66" t="s">
        <v>230</v>
      </c>
      <c r="F20" s="67" t="s">
        <v>186</v>
      </c>
    </row>
    <row r="21" spans="2:6" ht="12" customHeight="1" x14ac:dyDescent="0.35">
      <c r="B21" s="63"/>
      <c r="C21" s="64"/>
      <c r="D21" s="64"/>
      <c r="E21" s="64"/>
    </row>
    <row r="22" spans="2:6" ht="43.2" x14ac:dyDescent="0.35">
      <c r="B22" s="63">
        <v>9</v>
      </c>
      <c r="C22" s="64" t="s">
        <v>187</v>
      </c>
      <c r="D22" s="64" t="s">
        <v>188</v>
      </c>
      <c r="E22" s="64" t="s">
        <v>233</v>
      </c>
      <c r="F22" s="62" t="s">
        <v>189</v>
      </c>
    </row>
    <row r="23" spans="2:6" ht="12" customHeight="1" x14ac:dyDescent="0.35">
      <c r="B23" s="63"/>
      <c r="C23" s="64"/>
      <c r="D23" s="64"/>
      <c r="E23" s="64"/>
    </row>
    <row r="24" spans="2:6" ht="43.2" x14ac:dyDescent="0.35">
      <c r="B24" s="65">
        <v>10</v>
      </c>
      <c r="C24" s="66" t="s">
        <v>190</v>
      </c>
      <c r="D24" s="66" t="s">
        <v>191</v>
      </c>
      <c r="E24" s="66" t="s">
        <v>242</v>
      </c>
      <c r="F24" s="67" t="s">
        <v>192</v>
      </c>
    </row>
    <row r="25" spans="2:6" ht="12" customHeight="1" x14ac:dyDescent="0.35">
      <c r="B25" s="63"/>
      <c r="C25" s="64"/>
      <c r="D25" s="64"/>
      <c r="E25" s="64"/>
    </row>
    <row r="26" spans="2:6" ht="43.2" x14ac:dyDescent="0.35">
      <c r="B26" s="63">
        <v>11</v>
      </c>
      <c r="C26" s="64" t="s">
        <v>193</v>
      </c>
      <c r="D26" s="64" t="s">
        <v>231</v>
      </c>
      <c r="E26" s="64" t="s">
        <v>232</v>
      </c>
      <c r="F26" s="62" t="s">
        <v>194</v>
      </c>
    </row>
    <row r="27" spans="2:6" ht="12" customHeight="1" x14ac:dyDescent="0.35">
      <c r="B27" s="63"/>
      <c r="C27" s="64"/>
      <c r="D27" s="64"/>
      <c r="E27" s="64"/>
    </row>
    <row r="28" spans="2:6" ht="57.6" x14ac:dyDescent="0.35">
      <c r="B28" s="65">
        <v>12</v>
      </c>
      <c r="C28" s="66" t="s">
        <v>195</v>
      </c>
      <c r="D28" s="66" t="s">
        <v>196</v>
      </c>
      <c r="E28" s="66" t="s">
        <v>198</v>
      </c>
      <c r="F28" s="67" t="s">
        <v>197</v>
      </c>
    </row>
  </sheetData>
  <pageMargins left="0.7" right="0.7" top="0.75" bottom="0.75" header="0.3" footer="0.3"/>
  <pageSetup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tabSelected="1" workbookViewId="0">
      <selection activeCell="K22" sqref="K22"/>
    </sheetView>
  </sheetViews>
  <sheetFormatPr baseColWidth="10" defaultColWidth="8.88671875" defaultRowHeight="14.4" x14ac:dyDescent="0.35"/>
  <cols>
    <col min="1" max="1" width="57" style="2" customWidth="1"/>
    <col min="2" max="2" width="4.33203125" customWidth="1"/>
    <col min="3" max="3" width="20.109375" style="2" hidden="1" customWidth="1"/>
    <col min="4" max="4" width="13.109375" style="1" hidden="1" customWidth="1"/>
    <col min="5" max="5" width="21.109375" hidden="1" customWidth="1"/>
    <col min="6" max="6" width="20.109375" hidden="1" customWidth="1"/>
    <col min="7" max="7" width="26.109375" hidden="1" customWidth="1"/>
    <col min="8" max="8" width="15.44140625" hidden="1" customWidth="1"/>
    <col min="9" max="9" width="36.109375" hidden="1" customWidth="1"/>
    <col min="11" max="11" width="48.5546875" customWidth="1"/>
    <col min="12" max="12" width="4.33203125" customWidth="1"/>
    <col min="14" max="14" width="74.33203125" customWidth="1"/>
    <col min="15" max="15" width="4.33203125" customWidth="1"/>
  </cols>
  <sheetData>
    <row r="1" spans="1:15" x14ac:dyDescent="0.35">
      <c r="A1" s="2" t="s">
        <v>96</v>
      </c>
      <c r="B1" t="s">
        <v>60</v>
      </c>
      <c r="C1" s="2" t="s">
        <v>27</v>
      </c>
      <c r="D1" s="1" t="s">
        <v>34</v>
      </c>
      <c r="E1" s="2" t="s">
        <v>2</v>
      </c>
      <c r="F1" s="2" t="s">
        <v>36</v>
      </c>
      <c r="G1" s="2" t="s">
        <v>35</v>
      </c>
      <c r="H1" s="4" t="s">
        <v>8</v>
      </c>
      <c r="I1" s="4" t="s">
        <v>37</v>
      </c>
    </row>
    <row r="2" spans="1:15" x14ac:dyDescent="0.35">
      <c r="A2" s="41" t="s">
        <v>99</v>
      </c>
      <c r="B2" s="40" t="s">
        <v>61</v>
      </c>
      <c r="C2" s="2" t="s">
        <v>28</v>
      </c>
      <c r="D2" s="1">
        <v>1</v>
      </c>
      <c r="E2" s="2" t="s">
        <v>9</v>
      </c>
      <c r="F2" s="2" t="s">
        <v>10</v>
      </c>
      <c r="G2" s="2" t="s">
        <v>23</v>
      </c>
      <c r="H2" s="4" t="s">
        <v>24</v>
      </c>
      <c r="I2" s="4" t="s">
        <v>38</v>
      </c>
    </row>
    <row r="3" spans="1:15" x14ac:dyDescent="0.35">
      <c r="A3" s="41" t="s">
        <v>100</v>
      </c>
      <c r="B3" s="40" t="s">
        <v>62</v>
      </c>
      <c r="C3" s="2" t="s">
        <v>29</v>
      </c>
      <c r="D3" s="1">
        <v>2</v>
      </c>
      <c r="E3" s="2" t="s">
        <v>11</v>
      </c>
      <c r="F3" s="2" t="s">
        <v>12</v>
      </c>
      <c r="G3" s="2" t="s">
        <v>13</v>
      </c>
      <c r="H3" s="4" t="s">
        <v>14</v>
      </c>
      <c r="I3" s="4" t="s">
        <v>39</v>
      </c>
    </row>
    <row r="4" spans="1:15" x14ac:dyDescent="0.35">
      <c r="A4" s="41" t="s">
        <v>67</v>
      </c>
      <c r="B4" s="40" t="s">
        <v>63</v>
      </c>
      <c r="C4" s="2" t="s">
        <v>30</v>
      </c>
      <c r="D4" s="1">
        <v>3</v>
      </c>
      <c r="E4" s="2" t="s">
        <v>14</v>
      </c>
      <c r="F4" s="2" t="s">
        <v>15</v>
      </c>
      <c r="G4" s="2" t="s">
        <v>16</v>
      </c>
      <c r="H4" s="4" t="s">
        <v>25</v>
      </c>
      <c r="I4" s="4" t="s">
        <v>40</v>
      </c>
    </row>
    <row r="5" spans="1:15" x14ac:dyDescent="0.35">
      <c r="A5" s="41" t="s">
        <v>210</v>
      </c>
      <c r="B5" s="40" t="s">
        <v>64</v>
      </c>
      <c r="C5" s="2" t="s">
        <v>31</v>
      </c>
      <c r="D5" s="1">
        <v>4</v>
      </c>
      <c r="E5" s="2" t="s">
        <v>17</v>
      </c>
      <c r="F5" s="2" t="s">
        <v>18</v>
      </c>
      <c r="G5" s="2" t="s">
        <v>19</v>
      </c>
      <c r="H5" s="4" t="s">
        <v>26</v>
      </c>
      <c r="I5" s="4" t="s">
        <v>41</v>
      </c>
    </row>
    <row r="6" spans="1:15" x14ac:dyDescent="0.35">
      <c r="A6" s="41" t="s">
        <v>68</v>
      </c>
      <c r="B6" s="40" t="s">
        <v>65</v>
      </c>
      <c r="C6" s="2" t="s">
        <v>32</v>
      </c>
      <c r="D6" s="1">
        <v>5</v>
      </c>
      <c r="E6" s="2" t="s">
        <v>20</v>
      </c>
      <c r="F6" s="2" t="s">
        <v>21</v>
      </c>
      <c r="G6" s="2" t="s">
        <v>22</v>
      </c>
      <c r="H6" s="4"/>
      <c r="I6" s="4" t="s">
        <v>42</v>
      </c>
    </row>
    <row r="7" spans="1:15" x14ac:dyDescent="0.35">
      <c r="A7" s="41" t="s">
        <v>101</v>
      </c>
      <c r="B7" s="40" t="s">
        <v>66</v>
      </c>
      <c r="C7" s="2" t="s">
        <v>33</v>
      </c>
      <c r="I7" s="4" t="s">
        <v>0</v>
      </c>
    </row>
    <row r="8" spans="1:15" x14ac:dyDescent="0.35">
      <c r="A8" s="41" t="s">
        <v>69</v>
      </c>
      <c r="I8" s="4" t="s">
        <v>43</v>
      </c>
    </row>
    <row r="9" spans="1:15" x14ac:dyDescent="0.35">
      <c r="A9" s="41" t="s">
        <v>70</v>
      </c>
      <c r="I9" s="4" t="s">
        <v>44</v>
      </c>
    </row>
    <row r="10" spans="1:15" x14ac:dyDescent="0.35">
      <c r="A10" s="5" t="s">
        <v>71</v>
      </c>
      <c r="B10" s="6">
        <v>5</v>
      </c>
      <c r="I10" s="4" t="s">
        <v>45</v>
      </c>
      <c r="K10" s="5" t="s">
        <v>71</v>
      </c>
      <c r="L10" s="6">
        <v>4</v>
      </c>
      <c r="N10" s="5" t="s">
        <v>71</v>
      </c>
      <c r="O10" s="6">
        <v>5</v>
      </c>
    </row>
    <row r="11" spans="1:15" x14ac:dyDescent="0.35">
      <c r="A11" s="5" t="s">
        <v>72</v>
      </c>
      <c r="B11" s="6">
        <v>5</v>
      </c>
      <c r="I11" s="4" t="s">
        <v>46</v>
      </c>
      <c r="K11" s="5" t="s">
        <v>72</v>
      </c>
      <c r="L11" s="6">
        <v>5</v>
      </c>
      <c r="N11" s="5" t="s">
        <v>72</v>
      </c>
      <c r="O11" s="6">
        <v>4</v>
      </c>
    </row>
    <row r="12" spans="1:15" x14ac:dyDescent="0.35">
      <c r="I12" s="4" t="s">
        <v>47</v>
      </c>
      <c r="K12" s="2"/>
      <c r="L12" s="2"/>
      <c r="N12" s="2"/>
      <c r="O12" s="2"/>
    </row>
    <row r="13" spans="1:15" x14ac:dyDescent="0.35">
      <c r="A13" s="5" t="s">
        <v>73</v>
      </c>
      <c r="C13"/>
      <c r="K13" s="5" t="s">
        <v>73</v>
      </c>
      <c r="L13" s="2"/>
      <c r="N13" s="5" t="s">
        <v>73</v>
      </c>
      <c r="O13" s="2"/>
    </row>
    <row r="14" spans="1:15" x14ac:dyDescent="0.35">
      <c r="A14" s="6" t="s">
        <v>58</v>
      </c>
      <c r="C14"/>
      <c r="K14" s="6" t="s">
        <v>57</v>
      </c>
      <c r="L14" s="2"/>
      <c r="N14" s="6" t="s">
        <v>55</v>
      </c>
      <c r="O14" s="2"/>
    </row>
    <row r="15" spans="1:15" x14ac:dyDescent="0.35">
      <c r="A15" s="6" t="s">
        <v>218</v>
      </c>
      <c r="C15"/>
      <c r="K15" s="6" t="s">
        <v>219</v>
      </c>
      <c r="L15" s="2"/>
      <c r="N15" s="6" t="s">
        <v>56</v>
      </c>
      <c r="O15" s="2"/>
    </row>
    <row r="16" spans="1:15" x14ac:dyDescent="0.35">
      <c r="A16" s="6" t="s">
        <v>59</v>
      </c>
      <c r="C16"/>
      <c r="L16" s="2"/>
    </row>
    <row r="17" spans="1:3" x14ac:dyDescent="0.35">
      <c r="A17"/>
      <c r="C17"/>
    </row>
    <row r="18" spans="1:3" x14ac:dyDescent="0.35">
      <c r="A18"/>
      <c r="C18"/>
    </row>
    <row r="19" spans="1:3" x14ac:dyDescent="0.35">
      <c r="A19"/>
      <c r="C19"/>
    </row>
    <row r="20" spans="1:3" x14ac:dyDescent="0.35">
      <c r="A20"/>
      <c r="C20"/>
    </row>
    <row r="21" spans="1:3" x14ac:dyDescent="0.35">
      <c r="A21"/>
      <c r="C21"/>
    </row>
    <row r="22" spans="1:3" x14ac:dyDescent="0.35">
      <c r="A22"/>
      <c r="C22"/>
    </row>
    <row r="23" spans="1:3" x14ac:dyDescent="0.35">
      <c r="A23"/>
      <c r="C23"/>
    </row>
    <row r="24" spans="1:3" x14ac:dyDescent="0.35">
      <c r="A24"/>
      <c r="C24"/>
    </row>
    <row r="25" spans="1:3" x14ac:dyDescent="0.35">
      <c r="A25"/>
      <c r="C25"/>
    </row>
    <row r="26" spans="1:3" x14ac:dyDescent="0.35">
      <c r="A26"/>
      <c r="C26"/>
    </row>
    <row r="27" spans="1:3" x14ac:dyDescent="0.35">
      <c r="A27"/>
      <c r="C27"/>
    </row>
    <row r="28" spans="1:3" x14ac:dyDescent="0.35">
      <c r="A28"/>
      <c r="C28"/>
    </row>
    <row r="29" spans="1:3" x14ac:dyDescent="0.35">
      <c r="A29"/>
      <c r="C29"/>
    </row>
    <row r="30" spans="1:3" x14ac:dyDescent="0.35">
      <c r="A30"/>
      <c r="C30"/>
    </row>
  </sheetData>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Tableau de bord</vt:lpstr>
      <vt:lpstr>Risques organisationnels</vt:lpstr>
      <vt:lpstr>Risques financiers</vt:lpstr>
      <vt:lpstr>Types de risques</vt:lpstr>
      <vt:lpstr>Menus déroulants</vt:lpstr>
      <vt:lpstr>FMB_Section_19</vt:lpstr>
      <vt:lpstr>'Risques financiers'!Impression_des_titres</vt:lpstr>
      <vt:lpstr>'Risques organisationnels'!Impression_des_titres</vt:lpstr>
    </vt:vector>
  </TitlesOfParts>
  <Company>BDO Canada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awhitworth</dc:creator>
  <cp:lastModifiedBy>Sylvie</cp:lastModifiedBy>
  <cp:lastPrinted>2018-01-15T20:36:45Z</cp:lastPrinted>
  <dcterms:created xsi:type="dcterms:W3CDTF">2016-02-18T21:00:38Z</dcterms:created>
  <dcterms:modified xsi:type="dcterms:W3CDTF">2018-01-15T21:15:44Z</dcterms:modified>
</cp:coreProperties>
</file>