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\Documents\FMB\En cours\"/>
    </mc:Choice>
  </mc:AlternateContent>
  <bookViews>
    <workbookView xWindow="0" yWindow="0" windowWidth="23040" windowHeight="9060"/>
  </bookViews>
  <sheets>
    <sheet name="Exemple - Aide à la décision" sheetId="31" r:id="rId1"/>
    <sheet name="Exemple" sheetId="32" r:id="rId2"/>
    <sheet name="Dépenses - Centre de santé" sheetId="26" r:id="rId3"/>
    <sheet name="Dépenses - Routes" sheetId="28" r:id="rId4"/>
    <sheet name="Dépenses - Résidence pour aînés" sheetId="30" r:id="rId5"/>
  </sheets>
  <calcPr calcId="162913"/>
</workbook>
</file>

<file path=xl/calcChain.xml><?xml version="1.0" encoding="utf-8"?>
<calcChain xmlns="http://schemas.openxmlformats.org/spreadsheetml/2006/main">
  <c r="G7" i="31" l="1"/>
  <c r="H7" i="31"/>
  <c r="G8" i="31"/>
  <c r="H8" i="31"/>
  <c r="G9" i="31"/>
  <c r="H9" i="31"/>
  <c r="H11" i="31" s="1"/>
  <c r="H15" i="31" s="1"/>
  <c r="H17" i="31" s="1"/>
  <c r="I9" i="31"/>
  <c r="J9" i="31"/>
  <c r="K9" i="31"/>
  <c r="G11" i="31"/>
  <c r="G15" i="31" s="1"/>
  <c r="G17" i="31" s="1"/>
  <c r="I15" i="31"/>
  <c r="J15" i="31"/>
  <c r="K15" i="31"/>
  <c r="I17" i="31"/>
  <c r="J17" i="31"/>
  <c r="K17" i="31"/>
  <c r="I55" i="32" l="1"/>
  <c r="K54" i="32"/>
  <c r="K55" i="32" s="1"/>
  <c r="Q47" i="32"/>
  <c r="O47" i="32"/>
  <c r="M47" i="32"/>
  <c r="K47" i="32"/>
  <c r="I47" i="32"/>
  <c r="Q42" i="32"/>
  <c r="O42" i="32"/>
  <c r="M42" i="32"/>
  <c r="K42" i="32"/>
  <c r="I42" i="32"/>
  <c r="I35" i="32"/>
  <c r="K34" i="32"/>
  <c r="M34" i="32" s="1"/>
  <c r="O34" i="32" s="1"/>
  <c r="Q34" i="32" s="1"/>
  <c r="K33" i="32"/>
  <c r="M33" i="32" s="1"/>
  <c r="O33" i="32" s="1"/>
  <c r="Q33" i="32" s="1"/>
  <c r="K32" i="32"/>
  <c r="M32" i="32" s="1"/>
  <c r="O32" i="32" s="1"/>
  <c r="Q32" i="32" s="1"/>
  <c r="K31" i="32"/>
  <c r="I24" i="32"/>
  <c r="K23" i="32"/>
  <c r="M23" i="32" s="1"/>
  <c r="O23" i="32" s="1"/>
  <c r="Q23" i="32" s="1"/>
  <c r="K22" i="32"/>
  <c r="M22" i="32" s="1"/>
  <c r="O22" i="32" s="1"/>
  <c r="Q22" i="32" s="1"/>
  <c r="K21" i="32"/>
  <c r="M21" i="32" s="1"/>
  <c r="O21" i="32" s="1"/>
  <c r="Q21" i="32" s="1"/>
  <c r="K20" i="32"/>
  <c r="M20" i="32" s="1"/>
  <c r="O20" i="32" s="1"/>
  <c r="Q20" i="32" s="1"/>
  <c r="K19" i="32"/>
  <c r="M19" i="32" s="1"/>
  <c r="O19" i="32" s="1"/>
  <c r="Q19" i="32" s="1"/>
  <c r="K18" i="32"/>
  <c r="M18" i="32" s="1"/>
  <c r="O18" i="32" s="1"/>
  <c r="Q18" i="32" s="1"/>
  <c r="K17" i="32"/>
  <c r="M17" i="32" s="1"/>
  <c r="O17" i="32" s="1"/>
  <c r="Q17" i="32" s="1"/>
  <c r="K16" i="32"/>
  <c r="M16" i="32" s="1"/>
  <c r="O16" i="32" s="1"/>
  <c r="Q16" i="32" s="1"/>
  <c r="K15" i="32"/>
  <c r="I13" i="32"/>
  <c r="I26" i="32" s="1"/>
  <c r="K12" i="32"/>
  <c r="M12" i="32" s="1"/>
  <c r="O12" i="32" s="1"/>
  <c r="Q12" i="32" s="1"/>
  <c r="K11" i="32"/>
  <c r="M11" i="32" s="1"/>
  <c r="O11" i="32" s="1"/>
  <c r="Q11" i="32" s="1"/>
  <c r="K10" i="32"/>
  <c r="M10" i="32" s="1"/>
  <c r="O10" i="32" s="1"/>
  <c r="Q10" i="32" s="1"/>
  <c r="K9" i="32"/>
  <c r="M9" i="32" s="1"/>
  <c r="O9" i="32" s="1"/>
  <c r="Q9" i="32" s="1"/>
  <c r="K8" i="32"/>
  <c r="K5" i="32"/>
  <c r="M5" i="32" s="1"/>
  <c r="O5" i="32" s="1"/>
  <c r="Q5" i="32" s="1"/>
  <c r="K13" i="32" l="1"/>
  <c r="Q49" i="32"/>
  <c r="K24" i="32"/>
  <c r="K26" i="32" s="1"/>
  <c r="I49" i="32"/>
  <c r="I57" i="32" s="1"/>
  <c r="I64" i="32" s="1"/>
  <c r="I65" i="32" s="1"/>
  <c r="K62" i="32" s="1"/>
  <c r="O49" i="32"/>
  <c r="K49" i="32"/>
  <c r="K35" i="32"/>
  <c r="M49" i="32"/>
  <c r="M8" i="32"/>
  <c r="M13" i="32" s="1"/>
  <c r="M31" i="32"/>
  <c r="M54" i="32"/>
  <c r="M15" i="32"/>
  <c r="K57" i="32" l="1"/>
  <c r="K64" i="32" s="1"/>
  <c r="K65" i="32" s="1"/>
  <c r="M62" i="32" s="1"/>
  <c r="O8" i="32"/>
  <c r="Q8" i="32" s="1"/>
  <c r="Q13" i="32" s="1"/>
  <c r="O31" i="32"/>
  <c r="M35" i="32"/>
  <c r="M24" i="32"/>
  <c r="M26" i="32" s="1"/>
  <c r="O15" i="32"/>
  <c r="O54" i="32"/>
  <c r="M55" i="32"/>
  <c r="O13" i="32" l="1"/>
  <c r="O55" i="32"/>
  <c r="Q54" i="32"/>
  <c r="Q55" i="32" s="1"/>
  <c r="M57" i="32"/>
  <c r="M64" i="32" s="1"/>
  <c r="M65" i="32" s="1"/>
  <c r="O62" i="32" s="1"/>
  <c r="O24" i="32"/>
  <c r="O26" i="32" s="1"/>
  <c r="Q15" i="32"/>
  <c r="Q24" i="32" s="1"/>
  <c r="Q26" i="32" s="1"/>
  <c r="O35" i="32"/>
  <c r="Q31" i="32"/>
  <c r="Q35" i="32" s="1"/>
  <c r="Q57" i="32" l="1"/>
  <c r="Q64" i="32" s="1"/>
  <c r="O57" i="32"/>
  <c r="O64" i="32" s="1"/>
  <c r="O65" i="32" s="1"/>
  <c r="Q62" i="32" s="1"/>
  <c r="Q65" i="32" s="1"/>
  <c r="K33" i="31"/>
  <c r="J33" i="31"/>
  <c r="I33" i="31"/>
  <c r="H33" i="31"/>
  <c r="G33" i="31"/>
  <c r="K28" i="31"/>
  <c r="J28" i="31"/>
  <c r="I28" i="31"/>
  <c r="H28" i="31"/>
  <c r="G28" i="31"/>
  <c r="G35" i="31" l="1"/>
  <c r="H35" i="31"/>
  <c r="I35" i="31"/>
  <c r="K35" i="31"/>
  <c r="J35" i="31"/>
  <c r="I29" i="30" l="1"/>
  <c r="G29" i="30"/>
  <c r="H29" i="30"/>
  <c r="J29" i="30"/>
  <c r="K29" i="30"/>
  <c r="G35" i="30"/>
  <c r="H35" i="30"/>
  <c r="I35" i="30"/>
  <c r="J35" i="30"/>
  <c r="K35" i="30"/>
  <c r="G29" i="28"/>
  <c r="H29" i="28"/>
  <c r="I29" i="28"/>
  <c r="J29" i="28"/>
  <c r="K29" i="28"/>
  <c r="G35" i="28"/>
  <c r="H35" i="28"/>
  <c r="I35" i="28"/>
  <c r="J35" i="28"/>
  <c r="K35" i="28"/>
  <c r="K29" i="26"/>
  <c r="G29" i="26"/>
  <c r="H29" i="26"/>
  <c r="I29" i="26"/>
  <c r="J29" i="26"/>
  <c r="G35" i="26"/>
  <c r="H35" i="26"/>
  <c r="I35" i="26"/>
  <c r="J35" i="26"/>
  <c r="K35" i="26"/>
  <c r="I37" i="30" l="1"/>
  <c r="K37" i="30"/>
  <c r="J37" i="30"/>
  <c r="H37" i="26"/>
  <c r="K37" i="26"/>
  <c r="H37" i="30"/>
  <c r="G37" i="26"/>
  <c r="G37" i="30"/>
  <c r="J37" i="28"/>
  <c r="H37" i="28"/>
  <c r="K37" i="28"/>
  <c r="I37" i="28"/>
  <c r="G37" i="28"/>
  <c r="J37" i="26"/>
  <c r="I37" i="26"/>
  <c r="K15" i="30" l="1"/>
  <c r="J15" i="30"/>
  <c r="I15" i="30"/>
  <c r="H15" i="30"/>
  <c r="G15" i="30"/>
  <c r="K9" i="30"/>
  <c r="J9" i="30"/>
  <c r="I9" i="30"/>
  <c r="H9" i="30"/>
  <c r="G9" i="30"/>
  <c r="K15" i="28"/>
  <c r="J15" i="28"/>
  <c r="I15" i="28"/>
  <c r="H15" i="28"/>
  <c r="G15" i="28"/>
  <c r="K9" i="28"/>
  <c r="J9" i="28"/>
  <c r="I9" i="28"/>
  <c r="H9" i="28"/>
  <c r="G9" i="28"/>
  <c r="J17" i="30" l="1"/>
  <c r="K17" i="30"/>
  <c r="I17" i="30"/>
  <c r="H17" i="28"/>
  <c r="I17" i="28"/>
  <c r="J17" i="28"/>
  <c r="K17" i="28"/>
  <c r="G17" i="28"/>
  <c r="G17" i="30"/>
  <c r="H17" i="30"/>
  <c r="H15" i="26" l="1"/>
  <c r="I15" i="26"/>
  <c r="J15" i="26"/>
  <c r="K15" i="26"/>
  <c r="G15" i="26"/>
  <c r="H9" i="26"/>
  <c r="I9" i="26"/>
  <c r="J9" i="26"/>
  <c r="K9" i="26"/>
  <c r="G9" i="26"/>
  <c r="G17" i="26" l="1"/>
  <c r="K17" i="26"/>
  <c r="J17" i="26"/>
  <c r="I17" i="26"/>
  <c r="H17" i="26"/>
</calcChain>
</file>

<file path=xl/sharedStrings.xml><?xml version="1.0" encoding="utf-8"?>
<sst xmlns="http://schemas.openxmlformats.org/spreadsheetml/2006/main" count="219" uniqueCount="91">
  <si>
    <t>Construction</t>
  </si>
  <si>
    <t>Administration</t>
  </si>
  <si>
    <t>CONSEIL DE GESTION FINANCIÈRE DES PREMIÈRES NATIONS</t>
  </si>
  <si>
    <t>PROJECTION DES BESOINS EN TRÉSORERIE POUR 5 ANS</t>
  </si>
  <si>
    <t>EXEMPLE DE PLAN FINANCIER PLURIANNUEL - USINE DE TRAITEMENT D'EAU</t>
  </si>
  <si>
    <t>ACTIVITÉS DE FONCTIONNEMENT</t>
  </si>
  <si>
    <t xml:space="preserve">RECETTES CLASSÉES PAR SOURCE ET PAR CATÉGORIE </t>
  </si>
  <si>
    <t>Affaires autochtones et Développement du Nord Canada</t>
  </si>
  <si>
    <t>Direction générale de la santé des Premières nations et des Inuits</t>
  </si>
  <si>
    <t>Gouvernement provincial</t>
  </si>
  <si>
    <t>Impôts fonciers</t>
  </si>
  <si>
    <t>Recettes d'intérêts</t>
  </si>
  <si>
    <t xml:space="preserve">DÉPENSES CLASSÉES PAR PROGRAMME ET PAR CATÉGORIE </t>
  </si>
  <si>
    <t>Chef et conseil de Première Nation</t>
  </si>
  <si>
    <t>Scolarité</t>
  </si>
  <si>
    <t>Aînés</t>
  </si>
  <si>
    <t>Santé et mieux-être</t>
  </si>
  <si>
    <t>Affiliation des membres</t>
  </si>
  <si>
    <t>Études postsecondaires</t>
  </si>
  <si>
    <t>Aide sociale</t>
  </si>
  <si>
    <t>Jeunesse et loisirs</t>
  </si>
  <si>
    <t>EXÉDENT (INSUFFISANCE) PROVENANT DES ACTIVITÉS DE FONCTIONNEMENT</t>
  </si>
  <si>
    <t>ENTREPRISES PUBLIQUES</t>
  </si>
  <si>
    <t>DIVIDENDES PROJETÉS, PAR ENTITÉ COMMERCIALE</t>
  </si>
  <si>
    <t>Société de développement économique de la Première Nation</t>
  </si>
  <si>
    <t>Société de gestion immobilière de la Première Nation</t>
  </si>
  <si>
    <t>Société forestière de la Première Nation</t>
  </si>
  <si>
    <t>Société de production de gravier de la Première Nation</t>
  </si>
  <si>
    <t>EXCÉDENT (INSUFFISANCE) PROVENANT DES ENTREPRISES PUBLIQUES</t>
  </si>
  <si>
    <t>DÉPENSES EN IMMOBILISATIONS ET FINANCEMENT</t>
  </si>
  <si>
    <t>ACQUISITIONS D'IMMOBILISATIONS PRÉVUES, PAR PROGRAMME</t>
  </si>
  <si>
    <t>Usine de traitement d'eau</t>
  </si>
  <si>
    <t>SOURCES DE FINANCEMENT PROJETÉ, PAR TYPE</t>
  </si>
  <si>
    <t>Fonds de règlement</t>
  </si>
  <si>
    <t>AANC</t>
  </si>
  <si>
    <t>Fonds de réserve pour les immobilisations corporelles</t>
  </si>
  <si>
    <t>EXCÉDENT (INSUFFISANCE) PROVENANT DES DÉPENSES EN IMMOBILISATIONS</t>
  </si>
  <si>
    <t>FLUX DE TRÉSORERIE PROVENANT DU FINANCEMENT</t>
  </si>
  <si>
    <t>DETTE SUPPLÉMENTAIRE</t>
  </si>
  <si>
    <t>REMBOURSEMENT DU CAPITAL DE LA DETTE</t>
  </si>
  <si>
    <t>EXCÉDENT (INSUFFISANCE) PROVENANT DU FINANCEMENT</t>
  </si>
  <si>
    <t>TOTAL DE L'EXCÉDENT (DE L'INSUFFISANCE)</t>
  </si>
  <si>
    <t>TRÉSORERIE ET ÉQUIVALENTS DE TRÉSORERIE</t>
  </si>
  <si>
    <t>GÉNÉRAUX, non soumis à restrictions</t>
  </si>
  <si>
    <t>Solde au début de l'exercice</t>
  </si>
  <si>
    <t>Entrées (sorties)</t>
  </si>
  <si>
    <t xml:space="preserve">Excédent annuel (insuffisance annuelle) </t>
  </si>
  <si>
    <t>TRÉSORERIE ET ÉQUIVALENTS DE TRÉSORERIE À LA FIN DE L'EXERCICE</t>
  </si>
  <si>
    <t>*Les soldes négatifs de flux de trésorerie et d'équivalents de trésorerie à la fin de l'exercice indiquent un besoin de financement supplémentaire ou d'ajustement des dépenses</t>
  </si>
  <si>
    <t>Secteur : Dépenses en immobilisations</t>
  </si>
  <si>
    <t>TROUSSE D'AIDE À LA DÉCISION - IMMOBILISATIONS</t>
  </si>
  <si>
    <t>Immobilisations</t>
  </si>
  <si>
    <t>Coûts</t>
  </si>
  <si>
    <t>Services professionnels</t>
  </si>
  <si>
    <t>Gestion du projet par la Première Nation</t>
  </si>
  <si>
    <t>Financement</t>
  </si>
  <si>
    <t>Financement par contributions</t>
  </si>
  <si>
    <t>Exédent</t>
  </si>
  <si>
    <t>Dette</t>
  </si>
  <si>
    <t>Dépenses</t>
  </si>
  <si>
    <t>Total des dépenses</t>
  </si>
  <si>
    <t xml:space="preserve">Total du financement </t>
  </si>
  <si>
    <t>Excédent (insuffisance) provenant des dépenses en immobilisations</t>
  </si>
  <si>
    <t>Recettes</t>
  </si>
  <si>
    <t>Total des dépenses en immobilisations</t>
  </si>
  <si>
    <t>Salaires et avantages</t>
  </si>
  <si>
    <t>Économies (eau embouteillée)</t>
  </si>
  <si>
    <t>Entretien</t>
  </si>
  <si>
    <t>Recettes autonomes</t>
  </si>
  <si>
    <t>Autres</t>
  </si>
  <si>
    <t>Total des recettes</t>
  </si>
  <si>
    <t>Exigences de fonctionnement supplémentaires</t>
  </si>
  <si>
    <t>Excédent (insuffisance) provenant des activités de fonctionnement</t>
  </si>
  <si>
    <t>TROUSSE D'AIDE À LA DÉCISION - FONCTIONNEMENT</t>
  </si>
  <si>
    <t>Économies</t>
  </si>
  <si>
    <t>Option 1 - Centre de santé et mieux-être</t>
  </si>
  <si>
    <t>Secteur : Santé</t>
  </si>
  <si>
    <t>Option 2 - Routes</t>
  </si>
  <si>
    <t>Secteur : Travaux d'immobilisations</t>
  </si>
  <si>
    <t>Matériel et fournitures</t>
  </si>
  <si>
    <t>Location</t>
  </si>
  <si>
    <t>Matériel</t>
  </si>
  <si>
    <t>Option 3 - Résidence pour aînés</t>
  </si>
  <si>
    <t>Secteur : Hébergement</t>
  </si>
  <si>
    <t>Services d'entrepreneurs</t>
  </si>
  <si>
    <t>Excédent</t>
  </si>
  <si>
    <r>
      <t>1</t>
    </r>
    <r>
      <rPr>
        <b/>
        <u/>
        <vertAlign val="superscript"/>
        <sz val="11"/>
        <rFont val="Calibri"/>
        <family val="2"/>
        <scheme val="minor"/>
      </rPr>
      <t>re</t>
    </r>
    <r>
      <rPr>
        <b/>
        <u/>
        <sz val="11"/>
        <rFont val="Calibri"/>
        <family val="2"/>
        <scheme val="minor"/>
      </rPr>
      <t xml:space="preserve"> année</t>
    </r>
  </si>
  <si>
    <r>
      <t>2</t>
    </r>
    <r>
      <rPr>
        <b/>
        <u/>
        <vertAlign val="superscript"/>
        <sz val="11"/>
        <rFont val="Calibri"/>
        <family val="2"/>
        <scheme val="minor"/>
      </rPr>
      <t>e</t>
    </r>
    <r>
      <rPr>
        <b/>
        <u/>
        <sz val="11"/>
        <rFont val="Calibri"/>
        <family val="2"/>
        <scheme val="minor"/>
      </rPr>
      <t xml:space="preserve"> année</t>
    </r>
  </si>
  <si>
    <r>
      <t>3</t>
    </r>
    <r>
      <rPr>
        <b/>
        <u/>
        <vertAlign val="superscript"/>
        <sz val="11"/>
        <rFont val="Calibri"/>
        <family val="2"/>
        <scheme val="minor"/>
      </rPr>
      <t>e</t>
    </r>
    <r>
      <rPr>
        <b/>
        <u/>
        <sz val="11"/>
        <rFont val="Calibri"/>
        <family val="2"/>
        <scheme val="minor"/>
      </rPr>
      <t xml:space="preserve"> année</t>
    </r>
  </si>
  <si>
    <r>
      <t>4</t>
    </r>
    <r>
      <rPr>
        <b/>
        <u/>
        <vertAlign val="superscript"/>
        <sz val="11"/>
        <rFont val="Calibri"/>
        <family val="2"/>
        <scheme val="minor"/>
      </rPr>
      <t>e</t>
    </r>
    <r>
      <rPr>
        <b/>
        <u/>
        <sz val="11"/>
        <rFont val="Calibri"/>
        <family val="2"/>
        <scheme val="minor"/>
      </rPr>
      <t xml:space="preserve"> année</t>
    </r>
  </si>
  <si>
    <r>
      <t>5</t>
    </r>
    <r>
      <rPr>
        <b/>
        <u/>
        <vertAlign val="superscript"/>
        <sz val="11"/>
        <rFont val="Calibri"/>
        <family val="2"/>
        <scheme val="minor"/>
      </rPr>
      <t>e</t>
    </r>
    <r>
      <rPr>
        <b/>
        <u/>
        <sz val="11"/>
        <rFont val="Calibri"/>
        <family val="2"/>
        <scheme val="minor"/>
      </rPr>
      <t xml:space="preserve"> année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</si>
</sst>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$&quot;_);[Red]\(#,##0\ &quot;$&quot;\)"/>
    <numFmt numFmtId="43" formatCode="_ * #,##0.00_)\ _$_ ;_ * \(#,##0.00\)\ _$_ ;_ * &quot;-&quot;??_)\ _$_ ;_ @_ "/>
    <numFmt numFmtId="164" formatCode="_-* #,##0.00_-;\-* #,##0.00_-;_-* &quot;-&quot;??_-;_-@_-"/>
    <numFmt numFmtId="165" formatCode="&quot;$&quot;#,##0_);[Red]\(&quot;$&quot;#,##0\)"/>
    <numFmt numFmtId="166" formatCode="_(* #,##0_);_(* \(#,##0\);_(* &quot;-&quot;??_);_(@_)"/>
    <numFmt numFmtId="167" formatCode="#,##0\ &quot;$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5" fillId="0" borderId="0" xfId="0" applyFont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0" xfId="1" applyFont="1" applyBorder="1" applyAlignment="1">
      <alignment horizontal="right" vertical="top" wrapText="1"/>
    </xf>
    <xf numFmtId="0" fontId="8" fillId="0" borderId="0" xfId="1" applyFont="1" applyBorder="1" applyAlignment="1">
      <alignment horizontal="right"/>
    </xf>
    <xf numFmtId="0" fontId="8" fillId="0" borderId="10" xfId="1" applyFont="1" applyBorder="1" applyAlignment="1">
      <alignment horizontal="right"/>
    </xf>
    <xf numFmtId="0" fontId="3" fillId="0" borderId="9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vertical="center"/>
    </xf>
    <xf numFmtId="0" fontId="8" fillId="0" borderId="0" xfId="1" applyFont="1" applyBorder="1"/>
    <xf numFmtId="0" fontId="8" fillId="0" borderId="10" xfId="1" applyFont="1" applyBorder="1"/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0" fillId="0" borderId="10" xfId="0" applyFont="1" applyBorder="1" applyAlignment="1"/>
    <xf numFmtId="49" fontId="6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/>
    <xf numFmtId="0" fontId="5" fillId="2" borderId="0" xfId="0" applyFont="1" applyFill="1"/>
    <xf numFmtId="0" fontId="6" fillId="2" borderId="10" xfId="0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vertical="center"/>
    </xf>
    <xf numFmtId="49" fontId="5" fillId="2" borderId="0" xfId="0" applyNumberFormat="1" applyFont="1" applyFill="1" applyBorder="1"/>
    <xf numFmtId="0" fontId="5" fillId="2" borderId="0" xfId="0" applyFont="1" applyFill="1" applyBorder="1"/>
    <xf numFmtId="0" fontId="8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5" fontId="8" fillId="0" borderId="0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5" fontId="8" fillId="0" borderId="0" xfId="1" applyNumberFormat="1" applyFont="1" applyBorder="1" applyAlignment="1">
      <alignment horizontal="left" vertical="center" wrapText="1"/>
    </xf>
    <xf numFmtId="0" fontId="11" fillId="0" borderId="0" xfId="0" applyFont="1" applyFill="1"/>
    <xf numFmtId="0" fontId="13" fillId="0" borderId="0" xfId="0" applyFont="1" applyFill="1"/>
    <xf numFmtId="0" fontId="0" fillId="0" borderId="0" xfId="0" applyFill="1"/>
    <xf numFmtId="0" fontId="1" fillId="0" borderId="0" xfId="0" applyFont="1" applyFill="1"/>
    <xf numFmtId="0" fontId="12" fillId="0" borderId="12" xfId="0" applyFont="1" applyFill="1" applyBorder="1" applyAlignment="1">
      <alignment horizontal="center"/>
    </xf>
    <xf numFmtId="166" fontId="0" fillId="0" borderId="0" xfId="2" applyNumberFormat="1" applyFont="1" applyFill="1"/>
    <xf numFmtId="166" fontId="0" fillId="0" borderId="7" xfId="2" applyNumberFormat="1" applyFont="1" applyFill="1" applyBorder="1"/>
    <xf numFmtId="0" fontId="12" fillId="0" borderId="0" xfId="0" applyFont="1" applyFill="1"/>
    <xf numFmtId="166" fontId="12" fillId="0" borderId="7" xfId="2" applyNumberFormat="1" applyFont="1" applyFill="1" applyBorder="1"/>
    <xf numFmtId="166" fontId="12" fillId="0" borderId="0" xfId="2" applyNumberFormat="1" applyFont="1" applyFill="1" applyBorder="1"/>
    <xf numFmtId="166" fontId="5" fillId="0" borderId="0" xfId="2" applyNumberFormat="1" applyFont="1" applyFill="1" applyBorder="1"/>
    <xf numFmtId="166" fontId="10" fillId="0" borderId="0" xfId="2" applyNumberFormat="1" applyFont="1" applyFill="1"/>
    <xf numFmtId="166" fontId="12" fillId="0" borderId="12" xfId="2" applyNumberFormat="1" applyFont="1" applyFill="1" applyBorder="1"/>
    <xf numFmtId="0" fontId="0" fillId="0" borderId="0" xfId="0" applyFont="1" applyFill="1"/>
    <xf numFmtId="166" fontId="12" fillId="0" borderId="0" xfId="2" applyNumberFormat="1" applyFont="1" applyFill="1"/>
    <xf numFmtId="166" fontId="12" fillId="0" borderId="4" xfId="2" applyNumberFormat="1" applyFont="1" applyFill="1" applyBorder="1"/>
    <xf numFmtId="166" fontId="14" fillId="0" borderId="0" xfId="3" applyNumberFormat="1" applyFont="1" applyFill="1"/>
    <xf numFmtId="6" fontId="8" fillId="0" borderId="1" xfId="1" applyNumberFormat="1" applyFont="1" applyBorder="1" applyAlignment="1">
      <alignment horizontal="right" vertical="top" wrapText="1"/>
    </xf>
    <xf numFmtId="6" fontId="3" fillId="5" borderId="1" xfId="1" applyNumberFormat="1" applyFont="1" applyFill="1" applyBorder="1" applyAlignment="1">
      <alignment horizontal="right" vertical="top" wrapText="1"/>
    </xf>
    <xf numFmtId="6" fontId="8" fillId="0" borderId="15" xfId="1" applyNumberFormat="1" applyFont="1" applyBorder="1" applyAlignment="1">
      <alignment horizontal="right" vertical="top" wrapText="1"/>
    </xf>
    <xf numFmtId="6" fontId="8" fillId="0" borderId="1" xfId="1" applyNumberFormat="1" applyFont="1" applyBorder="1" applyAlignment="1">
      <alignment horizontal="right" vertical="center" wrapText="1"/>
    </xf>
    <xf numFmtId="6" fontId="8" fillId="0" borderId="2" xfId="1" applyNumberFormat="1" applyFont="1" applyBorder="1" applyAlignment="1">
      <alignment horizontal="right" vertical="center" wrapText="1"/>
    </xf>
    <xf numFmtId="6" fontId="3" fillId="3" borderId="5" xfId="1" applyNumberFormat="1" applyFont="1" applyFill="1" applyBorder="1" applyAlignment="1">
      <alignment horizontal="right" vertical="center" wrapText="1"/>
    </xf>
    <xf numFmtId="6" fontId="8" fillId="0" borderId="0" xfId="1" applyNumberFormat="1" applyFont="1" applyBorder="1" applyAlignment="1">
      <alignment horizontal="right" vertical="center" wrapText="1"/>
    </xf>
    <xf numFmtId="6" fontId="8" fillId="0" borderId="10" xfId="1" applyNumberFormat="1" applyFont="1" applyBorder="1" applyAlignment="1">
      <alignment horizontal="right" vertical="center" wrapText="1"/>
    </xf>
    <xf numFmtId="6" fontId="8" fillId="4" borderId="1" xfId="1" applyNumberFormat="1" applyFont="1" applyFill="1" applyBorder="1" applyAlignment="1">
      <alignment horizontal="right" vertical="center" wrapText="1"/>
    </xf>
    <xf numFmtId="6" fontId="3" fillId="3" borderId="3" xfId="1" applyNumberFormat="1" applyFont="1" applyFill="1" applyBorder="1" applyAlignment="1">
      <alignment horizontal="right" vertical="center" wrapText="1"/>
    </xf>
    <xf numFmtId="6" fontId="3" fillId="0" borderId="3" xfId="1" applyNumberFormat="1" applyFont="1" applyBorder="1" applyAlignment="1">
      <alignment horizontal="right" vertical="center" wrapText="1"/>
    </xf>
    <xf numFmtId="167" fontId="8" fillId="0" borderId="1" xfId="1" applyNumberFormat="1" applyFont="1" applyBorder="1" applyAlignment="1">
      <alignment horizontal="right" vertical="top" wrapText="1"/>
    </xf>
    <xf numFmtId="167" fontId="8" fillId="0" borderId="2" xfId="1" applyNumberFormat="1" applyFont="1" applyBorder="1" applyAlignment="1">
      <alignment horizontal="right" vertical="top" wrapText="1"/>
    </xf>
    <xf numFmtId="167" fontId="3" fillId="3" borderId="5" xfId="1" applyNumberFormat="1" applyFont="1" applyFill="1" applyBorder="1" applyAlignment="1">
      <alignment horizontal="right" vertical="top" wrapText="1"/>
    </xf>
    <xf numFmtId="167" fontId="8" fillId="0" borderId="0" xfId="1" applyNumberFormat="1" applyFont="1" applyBorder="1" applyAlignment="1">
      <alignment horizontal="right" vertical="top" wrapText="1"/>
    </xf>
    <xf numFmtId="167" fontId="8" fillId="0" borderId="10" xfId="1" applyNumberFormat="1" applyFont="1" applyBorder="1" applyAlignment="1">
      <alignment horizontal="right" vertical="top" wrapText="1"/>
    </xf>
    <xf numFmtId="167" fontId="0" fillId="0" borderId="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1" fillId="3" borderId="4" xfId="0" applyNumberFormat="1" applyFont="1" applyFill="1" applyBorder="1" applyAlignment="1">
      <alignment horizontal="right"/>
    </xf>
    <xf numFmtId="167" fontId="1" fillId="3" borderId="14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9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5" fontId="8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165" fontId="8" fillId="0" borderId="0" xfId="1" applyNumberFormat="1" applyFont="1" applyBorder="1" applyAlignment="1">
      <alignment horizontal="left" vertical="top" wrapText="1"/>
    </xf>
  </cellXfs>
  <cellStyles count="4">
    <cellStyle name="Milliers" xfId="2" builtinId="3"/>
    <cellStyle name="Milliers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6"/>
  <sheetViews>
    <sheetView tabSelected="1" topLeftCell="A11" workbookViewId="0">
      <selection activeCell="O27" sqref="O27"/>
    </sheetView>
  </sheetViews>
  <sheetFormatPr baseColWidth="10" defaultColWidth="9.109375" defaultRowHeight="14.4" x14ac:dyDescent="0.3"/>
  <cols>
    <col min="1" max="1" width="9.109375" style="2"/>
    <col min="2" max="2" width="3.44140625" style="2" customWidth="1"/>
    <col min="3" max="3" width="9.109375" style="2"/>
    <col min="4" max="4" width="28.109375" style="2" customWidth="1"/>
    <col min="5" max="5" width="5.44140625" style="2" customWidth="1"/>
    <col min="6" max="6" width="15.44140625" style="2" customWidth="1"/>
    <col min="7" max="7" width="11.5546875" style="2" bestFit="1" customWidth="1"/>
    <col min="8" max="8" width="12.5546875" style="2" bestFit="1" customWidth="1"/>
    <col min="9" max="9" width="12" style="2" customWidth="1"/>
    <col min="10" max="10" width="13.5546875" style="2" customWidth="1"/>
    <col min="11" max="11" width="11.5546875" style="2" customWidth="1"/>
    <col min="12" max="16384" width="9.109375" style="2"/>
  </cols>
  <sheetData>
    <row r="1" spans="1:11" ht="18" x14ac:dyDescent="0.35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s="13" customFormat="1" ht="28.5" customHeight="1" x14ac:dyDescent="0.3">
      <c r="A2" s="37" t="s">
        <v>31</v>
      </c>
      <c r="B2" s="33"/>
      <c r="C2" s="33"/>
      <c r="D2" s="33"/>
      <c r="E2" s="34"/>
      <c r="F2" s="34"/>
      <c r="G2" s="35"/>
      <c r="H2" s="35"/>
      <c r="I2" s="35"/>
      <c r="J2" s="35"/>
      <c r="K2" s="36" t="s">
        <v>49</v>
      </c>
    </row>
    <row r="3" spans="1:11" ht="16.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32"/>
    </row>
    <row r="4" spans="1:11" ht="16.5" customHeight="1" x14ac:dyDescent="0.3">
      <c r="A4" s="3"/>
      <c r="B4" s="4"/>
      <c r="C4" s="14"/>
      <c r="D4" s="44"/>
      <c r="E4" s="4"/>
      <c r="F4" s="4"/>
      <c r="G4" s="16" t="s">
        <v>86</v>
      </c>
      <c r="H4" s="16" t="s">
        <v>87</v>
      </c>
      <c r="I4" s="16" t="s">
        <v>88</v>
      </c>
      <c r="J4" s="16" t="s">
        <v>89</v>
      </c>
      <c r="K4" s="17" t="s">
        <v>90</v>
      </c>
    </row>
    <row r="5" spans="1:11" ht="16.5" customHeight="1" x14ac:dyDescent="0.3">
      <c r="A5" s="87" t="s">
        <v>51</v>
      </c>
      <c r="B5" s="88"/>
      <c r="C5" s="88"/>
      <c r="D5" s="88"/>
      <c r="E5" s="4"/>
      <c r="F5" s="4"/>
      <c r="G5" s="18"/>
      <c r="H5" s="18"/>
      <c r="I5" s="18"/>
      <c r="J5" s="18"/>
      <c r="K5" s="19"/>
    </row>
    <row r="6" spans="1:11" ht="16.5" customHeight="1" x14ac:dyDescent="0.3">
      <c r="A6" s="20" t="s">
        <v>52</v>
      </c>
      <c r="B6" s="21"/>
      <c r="C6" s="89" t="s">
        <v>0</v>
      </c>
      <c r="D6" s="89"/>
      <c r="E6" s="4"/>
      <c r="F6" s="4"/>
      <c r="G6" s="64">
        <v>2000000</v>
      </c>
      <c r="H6" s="64">
        <v>13200000</v>
      </c>
      <c r="I6" s="64"/>
      <c r="J6" s="64"/>
      <c r="K6" s="64"/>
    </row>
    <row r="7" spans="1:11" ht="16.5" customHeight="1" x14ac:dyDescent="0.3">
      <c r="A7" s="3"/>
      <c r="B7" s="4"/>
      <c r="C7" s="89" t="s">
        <v>53</v>
      </c>
      <c r="D7" s="89"/>
      <c r="E7" s="4"/>
      <c r="F7" s="4"/>
      <c r="G7" s="64">
        <f>100000+500000+70000+150000+150000</f>
        <v>970000</v>
      </c>
      <c r="H7" s="64">
        <f>2670000-G7</f>
        <v>1700000</v>
      </c>
      <c r="I7" s="64"/>
      <c r="J7" s="64"/>
      <c r="K7" s="64"/>
    </row>
    <row r="8" spans="1:11" ht="16.5" customHeight="1" x14ac:dyDescent="0.3">
      <c r="A8" s="3"/>
      <c r="B8" s="4"/>
      <c r="C8" s="89" t="s">
        <v>54</v>
      </c>
      <c r="D8" s="89"/>
      <c r="E8" s="89"/>
      <c r="F8" s="93"/>
      <c r="G8" s="66">
        <f>1000000+50000+100000+100000</f>
        <v>1250000</v>
      </c>
      <c r="H8" s="66">
        <f>1500000-G8</f>
        <v>250000</v>
      </c>
      <c r="I8" s="66"/>
      <c r="J8" s="66"/>
      <c r="K8" s="66"/>
    </row>
    <row r="9" spans="1:11" ht="16.5" customHeight="1" x14ac:dyDescent="0.3">
      <c r="A9" s="3"/>
      <c r="B9" s="4"/>
      <c r="C9" s="90" t="s">
        <v>64</v>
      </c>
      <c r="D9" s="90"/>
      <c r="E9" s="1"/>
      <c r="F9" s="4"/>
      <c r="G9" s="65">
        <f>SUM(G6:G8)</f>
        <v>4220000</v>
      </c>
      <c r="H9" s="65">
        <f t="shared" ref="H9:K9" si="0">SUM(H6:H8)</f>
        <v>15150000</v>
      </c>
      <c r="I9" s="65">
        <f t="shared" si="0"/>
        <v>0</v>
      </c>
      <c r="J9" s="65">
        <f t="shared" si="0"/>
        <v>0</v>
      </c>
      <c r="K9" s="65">
        <f t="shared" si="0"/>
        <v>0</v>
      </c>
    </row>
    <row r="10" spans="1:11" ht="16.5" customHeight="1" x14ac:dyDescent="0.3">
      <c r="A10" s="3"/>
      <c r="B10" s="4"/>
      <c r="C10" s="44"/>
      <c r="D10" s="44"/>
      <c r="E10" s="4"/>
      <c r="F10" s="4"/>
      <c r="G10" s="64"/>
      <c r="H10" s="64"/>
      <c r="I10" s="64"/>
      <c r="J10" s="64"/>
      <c r="K10" s="64"/>
    </row>
    <row r="11" spans="1:11" ht="16.5" customHeight="1" x14ac:dyDescent="0.3">
      <c r="A11" s="20" t="s">
        <v>55</v>
      </c>
      <c r="B11" s="22"/>
      <c r="C11" s="96" t="s">
        <v>56</v>
      </c>
      <c r="D11" s="96"/>
      <c r="E11" s="4"/>
      <c r="F11" s="4"/>
      <c r="G11" s="64">
        <f>G9/2</f>
        <v>2110000</v>
      </c>
      <c r="H11" s="64">
        <f>H9/2</f>
        <v>7575000</v>
      </c>
      <c r="I11" s="64"/>
      <c r="J11" s="64"/>
      <c r="K11" s="64"/>
    </row>
    <row r="12" spans="1:11" ht="16.5" customHeight="1" x14ac:dyDescent="0.3">
      <c r="A12" s="23"/>
      <c r="B12" s="22"/>
      <c r="C12" s="96" t="s">
        <v>33</v>
      </c>
      <c r="D12" s="96"/>
      <c r="E12" s="4"/>
      <c r="F12" s="4"/>
      <c r="G12" s="64">
        <v>50000</v>
      </c>
      <c r="H12" s="64">
        <v>50000</v>
      </c>
      <c r="I12" s="64"/>
      <c r="J12" s="64"/>
      <c r="K12" s="64"/>
    </row>
    <row r="13" spans="1:11" ht="16.5" customHeight="1" x14ac:dyDescent="0.3">
      <c r="A13" s="23"/>
      <c r="B13" s="22"/>
      <c r="C13" s="96" t="s">
        <v>57</v>
      </c>
      <c r="D13" s="96"/>
      <c r="E13" s="4"/>
      <c r="F13" s="4"/>
      <c r="G13" s="64"/>
      <c r="H13" s="64"/>
      <c r="I13" s="64"/>
      <c r="J13" s="64"/>
      <c r="K13" s="64"/>
    </row>
    <row r="14" spans="1:11" ht="16.5" customHeight="1" x14ac:dyDescent="0.3">
      <c r="A14" s="23"/>
      <c r="B14" s="22"/>
      <c r="C14" s="96" t="s">
        <v>58</v>
      </c>
      <c r="D14" s="96"/>
      <c r="E14" s="4"/>
      <c r="F14" s="4"/>
      <c r="G14" s="64"/>
      <c r="H14" s="64"/>
      <c r="I14" s="64"/>
      <c r="J14" s="64"/>
      <c r="K14" s="64"/>
    </row>
    <row r="15" spans="1:11" ht="16.5" customHeight="1" x14ac:dyDescent="0.3">
      <c r="A15" s="3"/>
      <c r="B15" s="4"/>
      <c r="C15" s="90" t="s">
        <v>61</v>
      </c>
      <c r="D15" s="90"/>
      <c r="E15" s="90"/>
      <c r="F15" s="4"/>
      <c r="G15" s="65">
        <f>SUM(G11:G14)</f>
        <v>2160000</v>
      </c>
      <c r="H15" s="65">
        <f t="shared" ref="H15:K15" si="1">SUM(H11:H14)</f>
        <v>7625000</v>
      </c>
      <c r="I15" s="65">
        <f t="shared" si="1"/>
        <v>0</v>
      </c>
      <c r="J15" s="65">
        <f t="shared" si="1"/>
        <v>0</v>
      </c>
      <c r="K15" s="65">
        <f t="shared" si="1"/>
        <v>0</v>
      </c>
    </row>
    <row r="16" spans="1:11" ht="16.5" customHeight="1" x14ac:dyDescent="0.3">
      <c r="A16" s="3"/>
      <c r="B16" s="4"/>
      <c r="C16" s="4"/>
      <c r="D16" s="4"/>
      <c r="E16" s="4"/>
      <c r="F16" s="4"/>
      <c r="G16" s="64"/>
      <c r="H16" s="64"/>
      <c r="I16" s="64"/>
      <c r="J16" s="64"/>
      <c r="K16" s="64"/>
    </row>
    <row r="17" spans="1:11" ht="16.5" customHeight="1" x14ac:dyDescent="0.3">
      <c r="A17" s="24" t="s">
        <v>62</v>
      </c>
      <c r="B17" s="4"/>
      <c r="C17" s="4"/>
      <c r="D17" s="4"/>
      <c r="E17" s="4"/>
      <c r="F17" s="4"/>
      <c r="G17" s="65">
        <f>G15-G9</f>
        <v>-2060000</v>
      </c>
      <c r="H17" s="65">
        <f t="shared" ref="H17:K17" si="2">H15-H9</f>
        <v>-7525000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6.5" customHeight="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8" x14ac:dyDescent="0.35">
      <c r="A19" s="84" t="s">
        <v>73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s="13" customFormat="1" ht="28.5" customHeight="1" x14ac:dyDescent="0.3">
      <c r="A20" s="37" t="s">
        <v>31</v>
      </c>
      <c r="B20" s="33"/>
      <c r="C20" s="33"/>
      <c r="D20" s="33"/>
      <c r="E20" s="34"/>
      <c r="F20" s="34"/>
      <c r="G20" s="35"/>
      <c r="H20" s="35"/>
      <c r="I20" s="35"/>
      <c r="J20" s="35"/>
      <c r="K20" s="36" t="s">
        <v>49</v>
      </c>
    </row>
    <row r="21" spans="1:11" ht="16.5" customHeight="1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ht="16.5" customHeight="1" x14ac:dyDescent="0.3">
      <c r="A22" s="3"/>
      <c r="B22" s="4"/>
      <c r="C22" s="14"/>
      <c r="D22" s="43"/>
      <c r="E22" s="4"/>
      <c r="F22" s="4"/>
      <c r="G22" s="16" t="s">
        <v>86</v>
      </c>
      <c r="H22" s="16" t="s">
        <v>87</v>
      </c>
      <c r="I22" s="16" t="s">
        <v>88</v>
      </c>
      <c r="J22" s="16" t="s">
        <v>89</v>
      </c>
      <c r="K22" s="17" t="s">
        <v>90</v>
      </c>
    </row>
    <row r="23" spans="1:11" ht="16.5" customHeight="1" x14ac:dyDescent="0.3">
      <c r="A23" s="87" t="s">
        <v>71</v>
      </c>
      <c r="B23" s="88"/>
      <c r="C23" s="88"/>
      <c r="D23" s="88"/>
      <c r="E23" s="88"/>
      <c r="F23" s="88"/>
      <c r="G23" s="25"/>
      <c r="H23" s="25"/>
      <c r="I23" s="25"/>
      <c r="J23" s="25"/>
      <c r="K23" s="26"/>
    </row>
    <row r="24" spans="1:11" ht="16.5" customHeight="1" x14ac:dyDescent="0.3">
      <c r="A24" s="27" t="s">
        <v>59</v>
      </c>
      <c r="B24" s="28"/>
      <c r="C24" s="94" t="s">
        <v>65</v>
      </c>
      <c r="D24" s="94"/>
      <c r="E24" s="8"/>
      <c r="F24" s="4"/>
      <c r="G24" s="64"/>
      <c r="H24" s="64"/>
      <c r="I24" s="64">
        <v>200000</v>
      </c>
      <c r="J24" s="64">
        <v>200000</v>
      </c>
      <c r="K24" s="64">
        <v>200000</v>
      </c>
    </row>
    <row r="25" spans="1:11" ht="16.5" customHeight="1" x14ac:dyDescent="0.3">
      <c r="A25" s="9"/>
      <c r="B25" s="8"/>
      <c r="C25" s="94" t="s">
        <v>66</v>
      </c>
      <c r="D25" s="94"/>
      <c r="E25" s="94"/>
      <c r="F25" s="95"/>
      <c r="G25" s="64"/>
      <c r="H25" s="64"/>
      <c r="I25" s="64">
        <v>-300000</v>
      </c>
      <c r="J25" s="64">
        <v>-300000</v>
      </c>
      <c r="K25" s="64">
        <v>-300000</v>
      </c>
    </row>
    <row r="26" spans="1:11" ht="16.5" customHeight="1" x14ac:dyDescent="0.3">
      <c r="A26" s="9"/>
      <c r="B26" s="8"/>
      <c r="C26" s="94" t="s">
        <v>81</v>
      </c>
      <c r="D26" s="94"/>
      <c r="E26" s="8"/>
      <c r="F26" s="4"/>
      <c r="G26" s="64"/>
      <c r="H26" s="64"/>
      <c r="I26" s="64">
        <v>50000</v>
      </c>
      <c r="J26" s="64">
        <v>50000</v>
      </c>
      <c r="K26" s="64">
        <v>50000</v>
      </c>
    </row>
    <row r="27" spans="1:11" ht="16.5" customHeight="1" x14ac:dyDescent="0.3">
      <c r="A27" s="9"/>
      <c r="B27" s="8"/>
      <c r="C27" s="94" t="s">
        <v>67</v>
      </c>
      <c r="D27" s="94"/>
      <c r="E27" s="8"/>
      <c r="F27" s="4"/>
      <c r="G27" s="64"/>
      <c r="H27" s="64"/>
      <c r="I27" s="64">
        <v>100000</v>
      </c>
      <c r="J27" s="64">
        <v>100000</v>
      </c>
      <c r="K27" s="64">
        <v>100000</v>
      </c>
    </row>
    <row r="28" spans="1:11" ht="16.5" customHeight="1" x14ac:dyDescent="0.3">
      <c r="A28" s="9"/>
      <c r="B28" s="8"/>
      <c r="C28" s="90" t="s">
        <v>60</v>
      </c>
      <c r="D28" s="90"/>
      <c r="E28" s="8"/>
      <c r="F28" s="4"/>
      <c r="G28" s="65">
        <f>SUM(G24:G27)</f>
        <v>0</v>
      </c>
      <c r="H28" s="65">
        <f>SUM(H24:H27)</f>
        <v>0</v>
      </c>
      <c r="I28" s="65">
        <f>SUM(I24:I27)</f>
        <v>50000</v>
      </c>
      <c r="J28" s="65">
        <f>SUM(J24:J27)</f>
        <v>50000</v>
      </c>
      <c r="K28" s="65">
        <f>SUM(K24:K27)</f>
        <v>50000</v>
      </c>
    </row>
    <row r="29" spans="1:11" ht="16.5" customHeight="1" x14ac:dyDescent="0.3">
      <c r="A29" s="9"/>
      <c r="B29" s="8"/>
      <c r="C29" s="41"/>
      <c r="D29" s="41"/>
      <c r="E29" s="8"/>
      <c r="F29" s="4"/>
      <c r="G29" s="64"/>
      <c r="H29" s="64"/>
      <c r="I29" s="64"/>
      <c r="J29" s="64"/>
      <c r="K29" s="64"/>
    </row>
    <row r="30" spans="1:11" ht="16.5" customHeight="1" x14ac:dyDescent="0.3">
      <c r="A30" s="29" t="s">
        <v>63</v>
      </c>
      <c r="B30" s="30"/>
      <c r="C30" s="91" t="s">
        <v>56</v>
      </c>
      <c r="D30" s="91"/>
      <c r="E30" s="8"/>
      <c r="F30" s="4"/>
      <c r="G30" s="64"/>
      <c r="H30" s="64"/>
      <c r="I30" s="64">
        <v>100000</v>
      </c>
      <c r="J30" s="64">
        <v>100000</v>
      </c>
      <c r="K30" s="64">
        <v>100000</v>
      </c>
    </row>
    <row r="31" spans="1:11" ht="16.5" customHeight="1" x14ac:dyDescent="0.3">
      <c r="A31" s="29"/>
      <c r="B31" s="30"/>
      <c r="C31" s="91" t="s">
        <v>68</v>
      </c>
      <c r="D31" s="91"/>
      <c r="E31" s="8"/>
      <c r="F31" s="4"/>
      <c r="G31" s="64"/>
      <c r="H31" s="64"/>
      <c r="I31" s="64"/>
      <c r="J31" s="64"/>
      <c r="K31" s="64"/>
    </row>
    <row r="32" spans="1:11" ht="16.5" customHeight="1" x14ac:dyDescent="0.3">
      <c r="A32" s="29"/>
      <c r="B32" s="30"/>
      <c r="C32" s="42" t="s">
        <v>69</v>
      </c>
      <c r="D32" s="42"/>
      <c r="E32" s="8"/>
      <c r="F32" s="4"/>
      <c r="G32" s="64"/>
      <c r="H32" s="64"/>
      <c r="I32" s="64"/>
      <c r="J32" s="64"/>
      <c r="K32" s="64"/>
    </row>
    <row r="33" spans="1:11" ht="16.5" customHeight="1" x14ac:dyDescent="0.3">
      <c r="A33" s="29"/>
      <c r="B33" s="30"/>
      <c r="C33" s="92" t="s">
        <v>70</v>
      </c>
      <c r="D33" s="92"/>
      <c r="E33" s="8"/>
      <c r="F33" s="4"/>
      <c r="G33" s="65">
        <f>SUM(G30:G32)</f>
        <v>0</v>
      </c>
      <c r="H33" s="65">
        <f>SUM(H30:H32)</f>
        <v>0</v>
      </c>
      <c r="I33" s="65">
        <f>SUM(I30:I32)</f>
        <v>100000</v>
      </c>
      <c r="J33" s="65">
        <f>SUM(J30:J32)</f>
        <v>100000</v>
      </c>
      <c r="K33" s="65">
        <f>SUM(K30:K32)</f>
        <v>100000</v>
      </c>
    </row>
    <row r="34" spans="1:11" ht="16.5" customHeight="1" x14ac:dyDescent="0.3">
      <c r="A34" s="29"/>
      <c r="B34" s="30"/>
      <c r="C34" s="42"/>
      <c r="D34" s="42"/>
      <c r="E34" s="8"/>
      <c r="F34" s="4"/>
      <c r="G34" s="64"/>
      <c r="H34" s="64"/>
      <c r="I34" s="64"/>
      <c r="J34" s="64"/>
      <c r="K34" s="64"/>
    </row>
    <row r="35" spans="1:11" ht="16.5" customHeight="1" x14ac:dyDescent="0.3">
      <c r="A35" s="24" t="s">
        <v>72</v>
      </c>
      <c r="B35" s="31"/>
      <c r="C35" s="31"/>
      <c r="D35" s="31"/>
      <c r="E35" s="8"/>
      <c r="F35" s="4"/>
      <c r="G35" s="65">
        <f>G33-G28</f>
        <v>0</v>
      </c>
      <c r="H35" s="65">
        <f>H33-H28</f>
        <v>0</v>
      </c>
      <c r="I35" s="65">
        <f>I33-I28</f>
        <v>50000</v>
      </c>
      <c r="J35" s="65">
        <f>J33-J28</f>
        <v>50000</v>
      </c>
      <c r="K35" s="65">
        <f>K33-K28</f>
        <v>50000</v>
      </c>
    </row>
    <row r="36" spans="1:11" ht="16.5" customHeight="1" x14ac:dyDescent="0.3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2"/>
    </row>
  </sheetData>
  <mergeCells count="21">
    <mergeCell ref="C31:D31"/>
    <mergeCell ref="C33:D33"/>
    <mergeCell ref="C8:F8"/>
    <mergeCell ref="C27:D27"/>
    <mergeCell ref="C25:F25"/>
    <mergeCell ref="A23:F23"/>
    <mergeCell ref="C24:D24"/>
    <mergeCell ref="C26:D26"/>
    <mergeCell ref="C28:D28"/>
    <mergeCell ref="C30:D30"/>
    <mergeCell ref="C11:D11"/>
    <mergeCell ref="C12:D12"/>
    <mergeCell ref="C13:D13"/>
    <mergeCell ref="C14:D14"/>
    <mergeCell ref="C15:E15"/>
    <mergeCell ref="A19:K19"/>
    <mergeCell ref="A1:K1"/>
    <mergeCell ref="A5:D5"/>
    <mergeCell ref="C6:D6"/>
    <mergeCell ref="C7:D7"/>
    <mergeCell ref="C9:D9"/>
  </mergeCells>
  <pageMargins left="0.25" right="0.25" top="0.75" bottom="0.75" header="0.3" footer="0.3"/>
  <pageSetup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111"/>
  <sheetViews>
    <sheetView zoomScaleNormal="100" workbookViewId="0">
      <pane xSplit="11" ySplit="15" topLeftCell="L16" activePane="bottomRight" state="frozen"/>
      <selection pane="topRight" activeCell="L1" sqref="L1"/>
      <selection pane="bottomLeft" activeCell="A16" sqref="A16"/>
      <selection pane="bottomRight" activeCell="I19" sqref="I19"/>
    </sheetView>
  </sheetViews>
  <sheetFormatPr baseColWidth="10" defaultColWidth="8.88671875" defaultRowHeight="14.4" x14ac:dyDescent="0.3"/>
  <cols>
    <col min="1" max="1" width="3.88671875" style="49" customWidth="1"/>
    <col min="2" max="7" width="8.88671875" style="49"/>
    <col min="8" max="8" width="16.44140625" style="49" customWidth="1"/>
    <col min="9" max="9" width="13.33203125" style="49" bestFit="1" customWidth="1"/>
    <col min="10" max="10" width="8.88671875" style="49"/>
    <col min="11" max="11" width="13.33203125" style="49" bestFit="1" customWidth="1"/>
    <col min="12" max="12" width="8.88671875" style="49"/>
    <col min="13" max="13" width="13.33203125" style="49" bestFit="1" customWidth="1"/>
    <col min="14" max="14" width="8.88671875" style="49"/>
    <col min="15" max="15" width="13.33203125" style="49" bestFit="1" customWidth="1"/>
    <col min="16" max="16" width="8.88671875" style="49"/>
    <col min="17" max="17" width="13.33203125" style="49" bestFit="1" customWidth="1"/>
    <col min="18" max="16384" width="8.88671875" style="49"/>
  </cols>
  <sheetData>
    <row r="1" spans="1:23" ht="18" x14ac:dyDescent="0.35">
      <c r="A1" s="47" t="s">
        <v>2</v>
      </c>
    </row>
    <row r="2" spans="1:23" ht="18" x14ac:dyDescent="0.35">
      <c r="A2" s="47" t="s">
        <v>4</v>
      </c>
    </row>
    <row r="3" spans="1:23" ht="8.25" customHeight="1" x14ac:dyDescent="0.35">
      <c r="A3" s="47"/>
    </row>
    <row r="4" spans="1:23" ht="18" x14ac:dyDescent="0.35">
      <c r="A4" s="47" t="s">
        <v>3</v>
      </c>
    </row>
    <row r="5" spans="1:23" ht="15.6" x14ac:dyDescent="0.3">
      <c r="I5" s="51">
        <v>2018</v>
      </c>
      <c r="K5" s="51">
        <f>I5+1</f>
        <v>2019</v>
      </c>
      <c r="M5" s="51">
        <f>K5+1</f>
        <v>2020</v>
      </c>
      <c r="O5" s="51">
        <f>M5+1</f>
        <v>2021</v>
      </c>
      <c r="Q5" s="51">
        <f>O5+1</f>
        <v>2022</v>
      </c>
    </row>
    <row r="6" spans="1:23" ht="15.6" x14ac:dyDescent="0.3">
      <c r="A6" s="48" t="s">
        <v>5</v>
      </c>
    </row>
    <row r="7" spans="1:23" x14ac:dyDescent="0.3">
      <c r="B7" s="50" t="s">
        <v>6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x14ac:dyDescent="0.3">
      <c r="C8" s="49" t="s">
        <v>7</v>
      </c>
      <c r="I8" s="52">
        <v>2000000</v>
      </c>
      <c r="J8" s="52"/>
      <c r="K8" s="52">
        <f>I8*1.03</f>
        <v>2060000</v>
      </c>
      <c r="L8" s="52"/>
      <c r="M8" s="52">
        <f>K8*1.03</f>
        <v>2121800</v>
      </c>
      <c r="N8" s="52"/>
      <c r="O8" s="52">
        <f>M8*1.03</f>
        <v>2185454</v>
      </c>
      <c r="P8" s="52"/>
      <c r="Q8" s="52">
        <f>O8*1.03</f>
        <v>2251017.62</v>
      </c>
      <c r="R8" s="52"/>
      <c r="S8" s="52"/>
      <c r="T8" s="52"/>
      <c r="U8" s="52"/>
      <c r="V8" s="52"/>
      <c r="W8" s="52"/>
    </row>
    <row r="9" spans="1:23" x14ac:dyDescent="0.3">
      <c r="C9" s="49" t="s">
        <v>8</v>
      </c>
      <c r="I9" s="52">
        <v>320000</v>
      </c>
      <c r="J9" s="52"/>
      <c r="K9" s="52">
        <f t="shared" ref="K9:Q12" si="0">I9*1.03</f>
        <v>329600</v>
      </c>
      <c r="L9" s="52"/>
      <c r="M9" s="52">
        <f t="shared" si="0"/>
        <v>339488</v>
      </c>
      <c r="N9" s="52"/>
      <c r="O9" s="52">
        <f t="shared" si="0"/>
        <v>349672.64</v>
      </c>
      <c r="P9" s="52"/>
      <c r="Q9" s="52">
        <f t="shared" si="0"/>
        <v>360162.81920000003</v>
      </c>
      <c r="R9" s="52"/>
      <c r="S9" s="52"/>
      <c r="T9" s="52"/>
      <c r="U9" s="52"/>
      <c r="V9" s="52"/>
      <c r="W9" s="52"/>
    </row>
    <row r="10" spans="1:23" x14ac:dyDescent="0.3">
      <c r="C10" s="49" t="s">
        <v>9</v>
      </c>
      <c r="I10" s="52">
        <v>185000</v>
      </c>
      <c r="J10" s="52"/>
      <c r="K10" s="52">
        <f t="shared" si="0"/>
        <v>190550</v>
      </c>
      <c r="L10" s="52"/>
      <c r="M10" s="52">
        <f t="shared" si="0"/>
        <v>196266.5</v>
      </c>
      <c r="N10" s="52"/>
      <c r="O10" s="52">
        <f t="shared" si="0"/>
        <v>202154.495</v>
      </c>
      <c r="P10" s="52"/>
      <c r="Q10" s="52">
        <f t="shared" si="0"/>
        <v>208219.12985</v>
      </c>
      <c r="R10" s="52"/>
      <c r="S10" s="52"/>
      <c r="T10" s="52"/>
      <c r="U10" s="52"/>
      <c r="V10" s="52"/>
      <c r="W10" s="52"/>
    </row>
    <row r="11" spans="1:23" x14ac:dyDescent="0.3">
      <c r="C11" s="49" t="s">
        <v>10</v>
      </c>
      <c r="I11" s="52">
        <v>60000</v>
      </c>
      <c r="J11" s="52"/>
      <c r="K11" s="52">
        <f t="shared" si="0"/>
        <v>61800</v>
      </c>
      <c r="L11" s="52"/>
      <c r="M11" s="52">
        <f t="shared" si="0"/>
        <v>63654</v>
      </c>
      <c r="N11" s="52"/>
      <c r="O11" s="52">
        <f t="shared" si="0"/>
        <v>65563.62</v>
      </c>
      <c r="P11" s="52"/>
      <c r="Q11" s="52">
        <f t="shared" si="0"/>
        <v>67530.528599999991</v>
      </c>
      <c r="R11" s="52"/>
      <c r="S11" s="52"/>
      <c r="T11" s="52"/>
      <c r="U11" s="52"/>
      <c r="V11" s="52"/>
      <c r="W11" s="52"/>
    </row>
    <row r="12" spans="1:23" x14ac:dyDescent="0.3">
      <c r="C12" s="49" t="s">
        <v>11</v>
      </c>
      <c r="I12" s="52">
        <v>7500</v>
      </c>
      <c r="J12" s="52"/>
      <c r="K12" s="52">
        <f t="shared" si="0"/>
        <v>7725</v>
      </c>
      <c r="L12" s="52"/>
      <c r="M12" s="52">
        <f t="shared" si="0"/>
        <v>7956.75</v>
      </c>
      <c r="N12" s="52"/>
      <c r="O12" s="52">
        <f t="shared" si="0"/>
        <v>8195.4524999999994</v>
      </c>
      <c r="P12" s="52"/>
      <c r="Q12" s="52">
        <f t="shared" si="0"/>
        <v>8441.3160749999988</v>
      </c>
      <c r="R12" s="52"/>
      <c r="S12" s="52"/>
      <c r="T12" s="52"/>
      <c r="U12" s="52"/>
      <c r="V12" s="52"/>
      <c r="W12" s="52"/>
    </row>
    <row r="13" spans="1:23" x14ac:dyDescent="0.3">
      <c r="I13" s="53">
        <f>SUM(I8:I12)</f>
        <v>2572500</v>
      </c>
      <c r="J13" s="52"/>
      <c r="K13" s="53">
        <f>SUM(K8:K12)</f>
        <v>2649675</v>
      </c>
      <c r="L13" s="52"/>
      <c r="M13" s="53">
        <f>SUM(M8:M12)</f>
        <v>2729165.25</v>
      </c>
      <c r="N13" s="52"/>
      <c r="O13" s="53">
        <f>SUM(O8:O12)</f>
        <v>2811040.2075000005</v>
      </c>
      <c r="P13" s="52"/>
      <c r="Q13" s="53">
        <f>SUM(Q8:Q12)</f>
        <v>2895371.4137249999</v>
      </c>
      <c r="R13" s="52"/>
      <c r="S13" s="52"/>
      <c r="T13" s="52"/>
      <c r="U13" s="52"/>
      <c r="V13" s="52"/>
      <c r="W13" s="52"/>
    </row>
    <row r="14" spans="1:23" x14ac:dyDescent="0.3">
      <c r="B14" s="50" t="s">
        <v>12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x14ac:dyDescent="0.3">
      <c r="C15" s="49" t="s">
        <v>1</v>
      </c>
      <c r="I15" s="52">
        <v>-250000</v>
      </c>
      <c r="J15" s="52"/>
      <c r="K15" s="52">
        <f>I15*1.03</f>
        <v>-257500</v>
      </c>
      <c r="L15" s="52"/>
      <c r="M15" s="52">
        <f>K15*1.03</f>
        <v>-265225</v>
      </c>
      <c r="N15" s="52"/>
      <c r="O15" s="52">
        <f>M15*1.03</f>
        <v>-273181.75</v>
      </c>
      <c r="P15" s="52"/>
      <c r="Q15" s="52">
        <f>O15*1.03</f>
        <v>-281377.20250000001</v>
      </c>
      <c r="R15" s="52"/>
      <c r="S15" s="52"/>
      <c r="T15" s="52"/>
      <c r="U15" s="52"/>
      <c r="V15" s="52"/>
      <c r="W15" s="52"/>
    </row>
    <row r="16" spans="1:23" x14ac:dyDescent="0.3">
      <c r="C16" s="49" t="s">
        <v>13</v>
      </c>
      <c r="I16" s="52">
        <v>-150000</v>
      </c>
      <c r="J16" s="52"/>
      <c r="K16" s="52">
        <f t="shared" ref="K16:Q23" si="1">I16*1.03</f>
        <v>-154500</v>
      </c>
      <c r="L16" s="52"/>
      <c r="M16" s="52">
        <f t="shared" si="1"/>
        <v>-159135</v>
      </c>
      <c r="N16" s="52"/>
      <c r="O16" s="52">
        <f t="shared" si="1"/>
        <v>-163909.05000000002</v>
      </c>
      <c r="P16" s="52"/>
      <c r="Q16" s="52">
        <f t="shared" si="1"/>
        <v>-168826.32150000002</v>
      </c>
      <c r="R16" s="52"/>
      <c r="S16" s="52"/>
      <c r="T16" s="52"/>
      <c r="U16" s="52"/>
      <c r="V16" s="52"/>
      <c r="W16" s="52"/>
    </row>
    <row r="17" spans="1:23" x14ac:dyDescent="0.3">
      <c r="C17" s="49" t="s">
        <v>14</v>
      </c>
      <c r="I17" s="52">
        <v>-580000</v>
      </c>
      <c r="J17" s="52"/>
      <c r="K17" s="52">
        <f t="shared" si="1"/>
        <v>-597400</v>
      </c>
      <c r="L17" s="52"/>
      <c r="M17" s="52">
        <f t="shared" si="1"/>
        <v>-615322</v>
      </c>
      <c r="N17" s="52"/>
      <c r="O17" s="52">
        <f t="shared" si="1"/>
        <v>-633781.66</v>
      </c>
      <c r="P17" s="52"/>
      <c r="Q17" s="52">
        <f t="shared" si="1"/>
        <v>-652795.10980000009</v>
      </c>
      <c r="R17" s="52"/>
      <c r="S17" s="52"/>
      <c r="T17" s="52"/>
      <c r="U17" s="52"/>
      <c r="V17" s="52"/>
      <c r="W17" s="52"/>
    </row>
    <row r="18" spans="1:23" x14ac:dyDescent="0.3">
      <c r="C18" s="49" t="s">
        <v>15</v>
      </c>
      <c r="I18" s="52">
        <v>-150000</v>
      </c>
      <c r="J18" s="52"/>
      <c r="K18" s="52">
        <f t="shared" si="1"/>
        <v>-154500</v>
      </c>
      <c r="L18" s="52"/>
      <c r="M18" s="52">
        <f t="shared" si="1"/>
        <v>-159135</v>
      </c>
      <c r="N18" s="52"/>
      <c r="O18" s="52">
        <f t="shared" si="1"/>
        <v>-163909.05000000002</v>
      </c>
      <c r="P18" s="52"/>
      <c r="Q18" s="52">
        <f t="shared" si="1"/>
        <v>-168826.32150000002</v>
      </c>
      <c r="R18" s="52"/>
      <c r="S18" s="52"/>
      <c r="T18" s="52"/>
      <c r="U18" s="52"/>
      <c r="V18" s="52"/>
      <c r="W18" s="52"/>
    </row>
    <row r="19" spans="1:23" x14ac:dyDescent="0.3">
      <c r="C19" s="49" t="s">
        <v>16</v>
      </c>
      <c r="I19" s="52">
        <v>-400000</v>
      </c>
      <c r="J19" s="52"/>
      <c r="K19" s="52">
        <f t="shared" si="1"/>
        <v>-412000</v>
      </c>
      <c r="L19" s="52"/>
      <c r="M19" s="52">
        <f t="shared" si="1"/>
        <v>-424360</v>
      </c>
      <c r="N19" s="52"/>
      <c r="O19" s="52">
        <f t="shared" si="1"/>
        <v>-437090.8</v>
      </c>
      <c r="P19" s="52"/>
      <c r="Q19" s="52">
        <f t="shared" si="1"/>
        <v>-450203.52399999998</v>
      </c>
      <c r="R19" s="52"/>
      <c r="S19" s="52"/>
      <c r="T19" s="52"/>
      <c r="U19" s="52"/>
      <c r="V19" s="52"/>
      <c r="W19" s="52"/>
    </row>
    <row r="20" spans="1:23" x14ac:dyDescent="0.3">
      <c r="C20" s="49" t="s">
        <v>17</v>
      </c>
      <c r="I20" s="52">
        <v>-50000</v>
      </c>
      <c r="J20" s="52"/>
      <c r="K20" s="52">
        <f t="shared" si="1"/>
        <v>-51500</v>
      </c>
      <c r="L20" s="52"/>
      <c r="M20" s="52">
        <f t="shared" si="1"/>
        <v>-53045</v>
      </c>
      <c r="N20" s="52"/>
      <c r="O20" s="52">
        <f t="shared" si="1"/>
        <v>-54636.35</v>
      </c>
      <c r="P20" s="52"/>
      <c r="Q20" s="52">
        <f t="shared" si="1"/>
        <v>-56275.440499999997</v>
      </c>
      <c r="R20" s="52"/>
      <c r="S20" s="52"/>
      <c r="T20" s="52"/>
      <c r="U20" s="52"/>
      <c r="V20" s="52"/>
      <c r="W20" s="52"/>
    </row>
    <row r="21" spans="1:23" x14ac:dyDescent="0.3">
      <c r="C21" s="49" t="s">
        <v>18</v>
      </c>
      <c r="I21" s="52">
        <v>-350000</v>
      </c>
      <c r="J21" s="52"/>
      <c r="K21" s="52">
        <f t="shared" si="1"/>
        <v>-360500</v>
      </c>
      <c r="L21" s="52"/>
      <c r="M21" s="52">
        <f t="shared" si="1"/>
        <v>-371315</v>
      </c>
      <c r="N21" s="52"/>
      <c r="O21" s="52">
        <f t="shared" si="1"/>
        <v>-382454.45</v>
      </c>
      <c r="P21" s="52"/>
      <c r="Q21" s="52">
        <f t="shared" si="1"/>
        <v>-393928.08350000001</v>
      </c>
      <c r="R21" s="52"/>
      <c r="S21" s="52"/>
      <c r="T21" s="52"/>
      <c r="U21" s="52"/>
      <c r="V21" s="52"/>
      <c r="W21" s="52"/>
    </row>
    <row r="22" spans="1:23" x14ac:dyDescent="0.3">
      <c r="C22" s="49" t="s">
        <v>19</v>
      </c>
      <c r="I22" s="52">
        <v>-430000</v>
      </c>
      <c r="J22" s="52"/>
      <c r="K22" s="52">
        <f t="shared" si="1"/>
        <v>-442900</v>
      </c>
      <c r="L22" s="52"/>
      <c r="M22" s="52">
        <f t="shared" si="1"/>
        <v>-456187</v>
      </c>
      <c r="N22" s="52"/>
      <c r="O22" s="52">
        <f t="shared" si="1"/>
        <v>-469872.61</v>
      </c>
      <c r="P22" s="52"/>
      <c r="Q22" s="52">
        <f t="shared" si="1"/>
        <v>-483968.78830000001</v>
      </c>
      <c r="R22" s="52"/>
      <c r="S22" s="52"/>
      <c r="T22" s="52"/>
      <c r="U22" s="52"/>
      <c r="V22" s="52"/>
      <c r="W22" s="52"/>
    </row>
    <row r="23" spans="1:23" x14ac:dyDescent="0.3">
      <c r="C23" s="49" t="s">
        <v>20</v>
      </c>
      <c r="I23" s="52">
        <v>-200000</v>
      </c>
      <c r="J23" s="52"/>
      <c r="K23" s="52">
        <f t="shared" si="1"/>
        <v>-206000</v>
      </c>
      <c r="L23" s="52"/>
      <c r="M23" s="52">
        <f t="shared" si="1"/>
        <v>-212180</v>
      </c>
      <c r="N23" s="52"/>
      <c r="O23" s="52">
        <f t="shared" si="1"/>
        <v>-218545.4</v>
      </c>
      <c r="P23" s="52"/>
      <c r="Q23" s="52">
        <f t="shared" si="1"/>
        <v>-225101.76199999999</v>
      </c>
      <c r="R23" s="52"/>
      <c r="S23" s="52"/>
      <c r="T23" s="52"/>
      <c r="U23" s="52"/>
      <c r="V23" s="52"/>
      <c r="W23" s="52"/>
    </row>
    <row r="24" spans="1:23" x14ac:dyDescent="0.3">
      <c r="I24" s="53">
        <f>SUM(I15:I23)</f>
        <v>-2560000</v>
      </c>
      <c r="J24" s="52"/>
      <c r="K24" s="53">
        <f>SUM(K15:K23)</f>
        <v>-2636800</v>
      </c>
      <c r="L24" s="52"/>
      <c r="M24" s="53">
        <f>SUM(M15:M23)</f>
        <v>-2715904</v>
      </c>
      <c r="N24" s="52"/>
      <c r="O24" s="53">
        <f>SUM(O15:O23)</f>
        <v>-2797381.12</v>
      </c>
      <c r="P24" s="52"/>
      <c r="Q24" s="53">
        <f>SUM(Q15:Q23)</f>
        <v>-2881302.5536000007</v>
      </c>
      <c r="R24" s="52"/>
      <c r="S24" s="52"/>
      <c r="T24" s="52"/>
      <c r="U24" s="52"/>
      <c r="V24" s="52"/>
      <c r="W24" s="52"/>
    </row>
    <row r="25" spans="1:23" x14ac:dyDescent="0.3"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ht="15.6" x14ac:dyDescent="0.3">
      <c r="A26" s="54" t="s">
        <v>21</v>
      </c>
      <c r="I26" s="55">
        <f>I13+I24</f>
        <v>12500</v>
      </c>
      <c r="J26" s="52"/>
      <c r="K26" s="55">
        <f>K13+K24</f>
        <v>12875</v>
      </c>
      <c r="L26" s="52"/>
      <c r="M26" s="55">
        <f>M13+M24</f>
        <v>13261.25</v>
      </c>
      <c r="N26" s="52"/>
      <c r="O26" s="55">
        <f>O13+O24</f>
        <v>13659.087500000373</v>
      </c>
      <c r="P26" s="52"/>
      <c r="Q26" s="55">
        <f>Q13+Q24</f>
        <v>14068.860124999192</v>
      </c>
      <c r="R26" s="52"/>
      <c r="S26" s="52"/>
      <c r="T26" s="52"/>
      <c r="U26" s="52"/>
      <c r="V26" s="52"/>
      <c r="W26" s="52"/>
    </row>
    <row r="27" spans="1:23" ht="15.6" x14ac:dyDescent="0.3">
      <c r="A27" s="54"/>
      <c r="I27" s="56"/>
      <c r="J27" s="52"/>
      <c r="K27" s="56"/>
      <c r="L27" s="52"/>
      <c r="M27" s="56"/>
      <c r="N27" s="52"/>
      <c r="O27" s="56"/>
      <c r="P27" s="52"/>
      <c r="Q27" s="56"/>
      <c r="R27" s="52"/>
      <c r="S27" s="52"/>
      <c r="T27" s="52"/>
      <c r="U27" s="52"/>
      <c r="V27" s="52"/>
      <c r="W27" s="52"/>
    </row>
    <row r="28" spans="1:23" x14ac:dyDescent="0.3"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.6" x14ac:dyDescent="0.3">
      <c r="A29" s="48" t="s">
        <v>22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x14ac:dyDescent="0.3">
      <c r="B30" s="50" t="s">
        <v>23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x14ac:dyDescent="0.3">
      <c r="C31" s="49" t="s">
        <v>24</v>
      </c>
      <c r="I31" s="52">
        <v>70000</v>
      </c>
      <c r="J31" s="52"/>
      <c r="K31" s="52">
        <f>I31*1.03</f>
        <v>72100</v>
      </c>
      <c r="L31" s="52"/>
      <c r="M31" s="52">
        <f>K31*1.03</f>
        <v>74263</v>
      </c>
      <c r="N31" s="52"/>
      <c r="O31" s="52">
        <f>M31*1.03</f>
        <v>76490.89</v>
      </c>
      <c r="P31" s="52"/>
      <c r="Q31" s="52">
        <f>O31*1.03</f>
        <v>78785.616699999999</v>
      </c>
      <c r="R31" s="52"/>
      <c r="S31" s="52"/>
      <c r="T31" s="52"/>
      <c r="U31" s="52"/>
      <c r="V31" s="52"/>
      <c r="W31" s="52"/>
    </row>
    <row r="32" spans="1:23" x14ac:dyDescent="0.3">
      <c r="C32" s="49" t="s">
        <v>25</v>
      </c>
      <c r="I32" s="52">
        <v>25000</v>
      </c>
      <c r="J32" s="52"/>
      <c r="K32" s="52">
        <f t="shared" ref="K32:Q34" si="2">I32*1.03</f>
        <v>25750</v>
      </c>
      <c r="L32" s="52"/>
      <c r="M32" s="52">
        <f t="shared" si="2"/>
        <v>26522.5</v>
      </c>
      <c r="N32" s="52"/>
      <c r="O32" s="52">
        <f t="shared" si="2"/>
        <v>27318.174999999999</v>
      </c>
      <c r="P32" s="52"/>
      <c r="Q32" s="52">
        <f t="shared" si="2"/>
        <v>28137.720249999998</v>
      </c>
      <c r="R32" s="52"/>
      <c r="S32" s="52"/>
      <c r="T32" s="52"/>
      <c r="U32" s="52"/>
      <c r="V32" s="52"/>
      <c r="W32" s="52"/>
    </row>
    <row r="33" spans="1:23" x14ac:dyDescent="0.3">
      <c r="C33" s="49" t="s">
        <v>26</v>
      </c>
      <c r="I33" s="52">
        <v>20000</v>
      </c>
      <c r="J33" s="52"/>
      <c r="K33" s="52">
        <f t="shared" si="2"/>
        <v>20600</v>
      </c>
      <c r="L33" s="52"/>
      <c r="M33" s="52">
        <f t="shared" si="2"/>
        <v>21218</v>
      </c>
      <c r="N33" s="52"/>
      <c r="O33" s="52">
        <f t="shared" si="2"/>
        <v>21854.54</v>
      </c>
      <c r="P33" s="52"/>
      <c r="Q33" s="52">
        <f t="shared" si="2"/>
        <v>22510.176200000002</v>
      </c>
      <c r="R33" s="52"/>
      <c r="S33" s="52"/>
      <c r="T33" s="52"/>
      <c r="U33" s="52"/>
      <c r="V33" s="52"/>
      <c r="W33" s="52"/>
    </row>
    <row r="34" spans="1:23" x14ac:dyDescent="0.3">
      <c r="C34" s="49" t="s">
        <v>27</v>
      </c>
      <c r="I34" s="52">
        <v>10000</v>
      </c>
      <c r="J34" s="52"/>
      <c r="K34" s="52">
        <f t="shared" si="2"/>
        <v>10300</v>
      </c>
      <c r="L34" s="52"/>
      <c r="M34" s="52">
        <f t="shared" si="2"/>
        <v>10609</v>
      </c>
      <c r="N34" s="52"/>
      <c r="O34" s="52">
        <f t="shared" si="2"/>
        <v>10927.27</v>
      </c>
      <c r="P34" s="52"/>
      <c r="Q34" s="52">
        <f t="shared" si="2"/>
        <v>11255.088100000001</v>
      </c>
      <c r="R34" s="52"/>
      <c r="S34" s="52"/>
      <c r="T34" s="52"/>
      <c r="U34" s="52"/>
      <c r="V34" s="52"/>
      <c r="W34" s="52"/>
    </row>
    <row r="35" spans="1:23" ht="15.6" x14ac:dyDescent="0.3">
      <c r="A35" s="54" t="s">
        <v>28</v>
      </c>
      <c r="I35" s="55">
        <f>SUM(I31:I34)</f>
        <v>125000</v>
      </c>
      <c r="J35" s="52"/>
      <c r="K35" s="55">
        <f>SUM(K31:K34)</f>
        <v>128750</v>
      </c>
      <c r="L35" s="52"/>
      <c r="M35" s="55">
        <f>SUM(M31:M34)</f>
        <v>132612.5</v>
      </c>
      <c r="N35" s="52"/>
      <c r="O35" s="55">
        <f>SUM(O31:O34)</f>
        <v>136590.875</v>
      </c>
      <c r="P35" s="52"/>
      <c r="Q35" s="55">
        <f>SUM(Q31:Q34)</f>
        <v>140688.60125000001</v>
      </c>
      <c r="R35" s="52"/>
      <c r="S35" s="52"/>
      <c r="T35" s="52"/>
      <c r="U35" s="52"/>
      <c r="V35" s="52"/>
      <c r="W35" s="52"/>
    </row>
    <row r="36" spans="1:23" ht="15.6" x14ac:dyDescent="0.3">
      <c r="A36" s="54"/>
      <c r="I36" s="56"/>
      <c r="J36" s="52"/>
      <c r="K36" s="56"/>
      <c r="L36" s="52"/>
      <c r="M36" s="56"/>
      <c r="N36" s="52"/>
      <c r="O36" s="56"/>
      <c r="P36" s="52"/>
      <c r="Q36" s="56"/>
      <c r="R36" s="52"/>
      <c r="S36" s="52"/>
      <c r="T36" s="52"/>
      <c r="U36" s="52"/>
      <c r="V36" s="52"/>
      <c r="W36" s="52"/>
    </row>
    <row r="37" spans="1:23" ht="15.6" x14ac:dyDescent="0.3">
      <c r="A37" s="54"/>
      <c r="I37" s="56"/>
      <c r="J37" s="52"/>
      <c r="K37" s="56"/>
      <c r="L37" s="52"/>
      <c r="M37" s="56"/>
      <c r="N37" s="52"/>
      <c r="O37" s="56"/>
      <c r="P37" s="52"/>
      <c r="Q37" s="56"/>
      <c r="R37" s="52"/>
      <c r="S37" s="52"/>
      <c r="T37" s="52"/>
      <c r="U37" s="52"/>
      <c r="V37" s="52"/>
      <c r="W37" s="52"/>
    </row>
    <row r="38" spans="1:23" ht="15.6" x14ac:dyDescent="0.3">
      <c r="A38" s="48" t="s">
        <v>29</v>
      </c>
      <c r="B38"/>
      <c r="I38" s="56"/>
      <c r="J38" s="52"/>
      <c r="K38" s="56"/>
      <c r="L38" s="52"/>
      <c r="M38" s="56"/>
      <c r="N38" s="52"/>
      <c r="O38" s="56"/>
      <c r="P38" s="52"/>
      <c r="Q38" s="56"/>
      <c r="R38" s="52"/>
      <c r="S38" s="52"/>
      <c r="T38" s="52"/>
      <c r="U38" s="52"/>
      <c r="V38" s="52"/>
      <c r="W38" s="52"/>
    </row>
    <row r="39" spans="1:23" ht="15.6" x14ac:dyDescent="0.3">
      <c r="A39" s="48"/>
      <c r="B39" s="50" t="s">
        <v>30</v>
      </c>
      <c r="I39" s="56"/>
      <c r="J39" s="52"/>
      <c r="K39" s="56"/>
      <c r="L39" s="52"/>
      <c r="M39" s="56"/>
      <c r="N39" s="52"/>
      <c r="O39" s="56"/>
      <c r="P39" s="52"/>
      <c r="Q39" s="56"/>
      <c r="R39" s="52"/>
      <c r="S39" s="52"/>
      <c r="T39" s="52"/>
      <c r="U39" s="52"/>
      <c r="V39" s="52"/>
      <c r="W39" s="52"/>
    </row>
    <row r="40" spans="1:23" ht="15.6" x14ac:dyDescent="0.3">
      <c r="A40" s="48"/>
      <c r="C40" s="49" t="s">
        <v>31</v>
      </c>
      <c r="I40" s="57">
        <v>4220000</v>
      </c>
      <c r="J40" s="58"/>
      <c r="K40" s="57">
        <v>15150000</v>
      </c>
      <c r="L40" s="58"/>
      <c r="M40" s="56"/>
      <c r="N40" s="52"/>
      <c r="O40" s="56"/>
      <c r="P40" s="52"/>
      <c r="Q40" s="56"/>
      <c r="R40" s="52"/>
      <c r="S40" s="52"/>
      <c r="T40" s="52"/>
      <c r="U40" s="52"/>
      <c r="V40" s="52"/>
      <c r="W40" s="52"/>
    </row>
    <row r="41" spans="1:23" ht="15.6" x14ac:dyDescent="0.3">
      <c r="A41" s="48"/>
      <c r="I41" s="59"/>
      <c r="J41" s="52"/>
      <c r="K41" s="59"/>
      <c r="L41" s="52"/>
      <c r="M41" s="59"/>
      <c r="N41" s="52"/>
      <c r="O41" s="59"/>
      <c r="P41" s="52"/>
      <c r="Q41" s="59"/>
      <c r="R41" s="52"/>
      <c r="S41" s="52"/>
      <c r="T41" s="52"/>
      <c r="U41" s="52"/>
      <c r="V41" s="52"/>
      <c r="W41" s="52"/>
    </row>
    <row r="42" spans="1:23" ht="15.6" x14ac:dyDescent="0.3">
      <c r="A42" s="48"/>
      <c r="I42" s="57">
        <f>SUM(I40:I41)</f>
        <v>4220000</v>
      </c>
      <c r="J42" s="58"/>
      <c r="K42" s="57">
        <f>SUM(K40:K41)</f>
        <v>15150000</v>
      </c>
      <c r="L42" s="52"/>
      <c r="M42" s="56">
        <f>SUM(M40:M41)</f>
        <v>0</v>
      </c>
      <c r="N42" s="52"/>
      <c r="O42" s="56">
        <f>SUM(O40:O41)</f>
        <v>0</v>
      </c>
      <c r="P42" s="52"/>
      <c r="Q42" s="56">
        <f>SUM(Q40:Q41)</f>
        <v>0</v>
      </c>
      <c r="R42" s="52"/>
      <c r="S42" s="52"/>
      <c r="T42" s="52"/>
      <c r="U42" s="52"/>
      <c r="V42" s="52"/>
      <c r="W42" s="52"/>
    </row>
    <row r="43" spans="1:23" ht="15.6" x14ac:dyDescent="0.3">
      <c r="A43" s="48"/>
      <c r="B43" s="50" t="s">
        <v>32</v>
      </c>
      <c r="C43"/>
      <c r="I43" s="56"/>
      <c r="J43" s="52"/>
      <c r="K43" s="56"/>
      <c r="L43" s="52"/>
      <c r="M43" s="56"/>
      <c r="N43" s="52"/>
      <c r="O43" s="56"/>
      <c r="P43" s="52"/>
      <c r="Q43" s="56"/>
      <c r="R43" s="52"/>
      <c r="S43" s="52"/>
      <c r="T43" s="52"/>
      <c r="U43" s="52"/>
      <c r="V43" s="52"/>
      <c r="W43" s="52"/>
    </row>
    <row r="44" spans="1:23" ht="15.6" x14ac:dyDescent="0.3">
      <c r="A44" s="48"/>
      <c r="B44" s="50"/>
      <c r="C44" s="60" t="s">
        <v>33</v>
      </c>
      <c r="I44" s="57">
        <v>50000</v>
      </c>
      <c r="J44" s="58"/>
      <c r="K44" s="57">
        <v>50000</v>
      </c>
      <c r="L44" s="52"/>
      <c r="M44" s="56"/>
      <c r="N44" s="52"/>
      <c r="O44" s="56"/>
      <c r="P44" s="52"/>
      <c r="Q44" s="56"/>
      <c r="R44" s="52"/>
      <c r="S44" s="52"/>
      <c r="T44" s="52"/>
      <c r="U44" s="52"/>
      <c r="V44" s="52"/>
      <c r="W44" s="52"/>
    </row>
    <row r="45" spans="1:23" ht="15.6" x14ac:dyDescent="0.3">
      <c r="A45" s="48"/>
      <c r="B45" s="50"/>
      <c r="C45" s="60" t="s">
        <v>34</v>
      </c>
      <c r="I45" s="57">
        <v>2110000</v>
      </c>
      <c r="J45" s="58"/>
      <c r="K45" s="57">
        <v>7575000</v>
      </c>
      <c r="L45" s="52"/>
      <c r="M45" s="56"/>
      <c r="N45" s="52"/>
      <c r="O45" s="56"/>
      <c r="P45" s="52"/>
      <c r="Q45" s="56"/>
      <c r="R45" s="52"/>
      <c r="S45" s="52"/>
      <c r="T45" s="52"/>
      <c r="U45" s="52"/>
      <c r="V45" s="52"/>
      <c r="W45" s="52"/>
    </row>
    <row r="46" spans="1:23" ht="15.6" x14ac:dyDescent="0.3">
      <c r="A46" s="54"/>
      <c r="C46" s="49" t="s">
        <v>35</v>
      </c>
      <c r="I46" s="59"/>
      <c r="J46" s="52"/>
      <c r="K46" s="59"/>
      <c r="L46" s="52"/>
      <c r="M46" s="59"/>
      <c r="N46" s="52"/>
      <c r="O46" s="59"/>
      <c r="P46" s="52"/>
      <c r="Q46" s="59"/>
      <c r="R46" s="52"/>
      <c r="S46" s="52"/>
      <c r="T46" s="52"/>
      <c r="U46" s="52"/>
      <c r="V46" s="52"/>
      <c r="W46" s="52"/>
    </row>
    <row r="47" spans="1:23" ht="15.6" x14ac:dyDescent="0.3">
      <c r="A47" s="54"/>
      <c r="I47" s="57">
        <f>SUM(I44:I46)</f>
        <v>2160000</v>
      </c>
      <c r="J47" s="58"/>
      <c r="K47" s="57">
        <f>SUM(K44:K46)</f>
        <v>7625000</v>
      </c>
      <c r="L47" s="58"/>
      <c r="M47" s="57">
        <f>SUM(M44:M46)</f>
        <v>0</v>
      </c>
      <c r="N47" s="58"/>
      <c r="O47" s="57">
        <f>SUM(O44:O46)</f>
        <v>0</v>
      </c>
      <c r="P47" s="58"/>
      <c r="Q47" s="57">
        <f>SUM(Q44:Q46)</f>
        <v>0</v>
      </c>
      <c r="R47" s="52"/>
      <c r="S47" s="52"/>
      <c r="T47" s="52"/>
      <c r="U47" s="52"/>
      <c r="V47" s="52"/>
      <c r="W47" s="52"/>
    </row>
    <row r="48" spans="1:23" ht="15.6" x14ac:dyDescent="0.3">
      <c r="A48" s="54"/>
      <c r="I48" s="56"/>
      <c r="J48" s="52"/>
      <c r="K48" s="59"/>
      <c r="L48" s="52"/>
      <c r="M48" s="59"/>
      <c r="N48" s="52"/>
      <c r="O48" s="59"/>
      <c r="P48" s="52"/>
      <c r="Q48" s="59"/>
      <c r="R48" s="52"/>
      <c r="S48" s="52"/>
      <c r="T48" s="52"/>
      <c r="U48" s="52"/>
      <c r="V48" s="52"/>
      <c r="W48" s="52"/>
    </row>
    <row r="49" spans="1:23" ht="15.6" x14ac:dyDescent="0.3">
      <c r="A49" s="54" t="s">
        <v>36</v>
      </c>
      <c r="B49"/>
      <c r="I49" s="55">
        <f>I47-I42</f>
        <v>-2060000</v>
      </c>
      <c r="J49" s="52"/>
      <c r="K49" s="56">
        <f>K47-K42</f>
        <v>-7525000</v>
      </c>
      <c r="L49" s="52"/>
      <c r="M49" s="56">
        <f>M47-M42</f>
        <v>0</v>
      </c>
      <c r="N49" s="52"/>
      <c r="O49" s="56">
        <f>O47-O42</f>
        <v>0</v>
      </c>
      <c r="P49" s="52"/>
      <c r="Q49" s="56">
        <f>Q47-Q42</f>
        <v>0</v>
      </c>
      <c r="R49" s="52"/>
      <c r="S49" s="52"/>
      <c r="T49" s="52"/>
      <c r="U49" s="52"/>
      <c r="V49" s="52"/>
      <c r="W49" s="52"/>
    </row>
    <row r="50" spans="1:23" ht="15.6" x14ac:dyDescent="0.3">
      <c r="A50" s="54"/>
      <c r="B50"/>
      <c r="I50" s="56"/>
      <c r="J50" s="52"/>
      <c r="K50" s="56"/>
      <c r="L50" s="52"/>
      <c r="M50" s="56"/>
      <c r="N50" s="52"/>
      <c r="O50" s="56"/>
      <c r="P50" s="52"/>
      <c r="Q50" s="56"/>
      <c r="R50" s="52"/>
      <c r="S50" s="52"/>
      <c r="T50" s="52"/>
      <c r="U50" s="52"/>
      <c r="V50" s="52"/>
      <c r="W50" s="52"/>
    </row>
    <row r="51" spans="1:23" ht="15.6" x14ac:dyDescent="0.3">
      <c r="A51" s="54"/>
      <c r="B51"/>
      <c r="I51" s="56"/>
      <c r="J51" s="52"/>
      <c r="K51" s="56"/>
      <c r="L51" s="52"/>
      <c r="M51" s="56"/>
      <c r="N51" s="52"/>
      <c r="O51" s="56"/>
      <c r="P51" s="52"/>
      <c r="Q51" s="56"/>
      <c r="R51" s="52"/>
      <c r="S51" s="52"/>
      <c r="T51" s="52"/>
      <c r="U51" s="52"/>
      <c r="V51" s="52"/>
      <c r="W51" s="52"/>
    </row>
    <row r="52" spans="1:23" ht="15.6" x14ac:dyDescent="0.3">
      <c r="A52" s="48" t="s">
        <v>37</v>
      </c>
      <c r="B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15.6" x14ac:dyDescent="0.3">
      <c r="A53" s="48"/>
      <c r="B53" s="50" t="s">
        <v>38</v>
      </c>
      <c r="I53" s="52">
        <v>2060000</v>
      </c>
      <c r="J53" s="52"/>
      <c r="K53" s="52">
        <v>7525000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3">
      <c r="A54"/>
      <c r="B54" s="50" t="s">
        <v>39</v>
      </c>
      <c r="I54" s="52">
        <v>-68666</v>
      </c>
      <c r="J54" s="52"/>
      <c r="K54" s="52">
        <f>-250833+I54</f>
        <v>-319499</v>
      </c>
      <c r="L54" s="52"/>
      <c r="M54" s="52">
        <f>K54</f>
        <v>-319499</v>
      </c>
      <c r="N54" s="52"/>
      <c r="O54" s="52">
        <f>M54</f>
        <v>-319499</v>
      </c>
      <c r="P54" s="52"/>
      <c r="Q54" s="52">
        <f>O54</f>
        <v>-319499</v>
      </c>
      <c r="R54" s="52"/>
      <c r="S54" s="52"/>
      <c r="T54" s="52"/>
      <c r="U54" s="52"/>
      <c r="V54" s="52"/>
      <c r="W54" s="52"/>
    </row>
    <row r="55" spans="1:23" ht="15.6" x14ac:dyDescent="0.3">
      <c r="A55" s="54" t="s">
        <v>40</v>
      </c>
      <c r="B55"/>
      <c r="I55" s="55">
        <f>SUM(I53:I54)</f>
        <v>1991334</v>
      </c>
      <c r="J55" s="52"/>
      <c r="K55" s="55">
        <f>SUM(K53:K54)</f>
        <v>7205501</v>
      </c>
      <c r="L55" s="52"/>
      <c r="M55" s="55">
        <f>SUM(M53:M54)</f>
        <v>-319499</v>
      </c>
      <c r="N55" s="52"/>
      <c r="O55" s="55">
        <f>SUM(O53:O54)</f>
        <v>-319499</v>
      </c>
      <c r="P55" s="52"/>
      <c r="Q55" s="55">
        <f>SUM(Q53:Q54)</f>
        <v>-319499</v>
      </c>
      <c r="R55" s="52"/>
      <c r="S55" s="52"/>
      <c r="T55" s="52"/>
      <c r="U55" s="52"/>
      <c r="V55" s="52"/>
      <c r="W55" s="52"/>
    </row>
    <row r="56" spans="1:23" x14ac:dyDescent="0.3"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ht="15.6" x14ac:dyDescent="0.3">
      <c r="A57" s="54" t="s">
        <v>41</v>
      </c>
      <c r="B57"/>
      <c r="I57" s="61">
        <f>I26+I35+I49+I55</f>
        <v>68834</v>
      </c>
      <c r="J57" s="52"/>
      <c r="K57" s="61">
        <f>K26+K35+K49+K55</f>
        <v>-177874</v>
      </c>
      <c r="L57" s="52"/>
      <c r="M57" s="61">
        <f>M26+M35+M49+M55</f>
        <v>-173625.25</v>
      </c>
      <c r="N57" s="52"/>
      <c r="O57" s="61">
        <f>O26+O35+O49+O55</f>
        <v>-169249.03749999963</v>
      </c>
      <c r="P57" s="52"/>
      <c r="Q57" s="61">
        <f>Q26+Q35+Q49+Q55</f>
        <v>-164741.5386250008</v>
      </c>
      <c r="R57" s="52"/>
      <c r="S57" s="52"/>
      <c r="T57" s="52"/>
      <c r="U57" s="52"/>
      <c r="V57" s="52"/>
      <c r="W57" s="52"/>
    </row>
    <row r="58" spans="1:23" ht="15.6" x14ac:dyDescent="0.3">
      <c r="A58" s="54"/>
      <c r="B58"/>
      <c r="I58" s="61"/>
      <c r="J58" s="52"/>
      <c r="K58" s="61"/>
      <c r="L58" s="52"/>
      <c r="M58" s="61"/>
      <c r="N58" s="52"/>
      <c r="O58" s="61"/>
      <c r="P58" s="52"/>
      <c r="Q58" s="61"/>
      <c r="R58" s="52"/>
      <c r="S58" s="52"/>
      <c r="T58" s="52"/>
      <c r="U58" s="52"/>
      <c r="V58" s="52"/>
      <c r="W58" s="52"/>
    </row>
    <row r="59" spans="1:23" x14ac:dyDescent="0.3">
      <c r="A59"/>
      <c r="B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3" s="54" customFormat="1" ht="15.6" x14ac:dyDescent="0.3">
      <c r="A60" s="48" t="s">
        <v>42</v>
      </c>
      <c r="R60" s="61"/>
      <c r="S60" s="61"/>
      <c r="T60" s="61"/>
      <c r="U60" s="61"/>
      <c r="V60" s="61"/>
      <c r="W60" s="61"/>
    </row>
    <row r="61" spans="1:23" s="54" customFormat="1" ht="15.6" x14ac:dyDescent="0.3">
      <c r="A61" s="48"/>
      <c r="B61" s="54" t="s">
        <v>43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s="54" customFormat="1" ht="15.6" x14ac:dyDescent="0.3">
      <c r="A62" s="48"/>
      <c r="C62" s="54" t="s">
        <v>44</v>
      </c>
      <c r="I62" s="61">
        <v>605921</v>
      </c>
      <c r="J62" s="61"/>
      <c r="K62" s="61">
        <f>I65</f>
        <v>674755</v>
      </c>
      <c r="L62" s="61"/>
      <c r="M62" s="61">
        <f>K65</f>
        <v>496881</v>
      </c>
      <c r="N62" s="61"/>
      <c r="O62" s="61">
        <f>M65</f>
        <v>323255.75</v>
      </c>
      <c r="P62" s="61"/>
      <c r="Q62" s="61">
        <f>O65</f>
        <v>154006.71250000037</v>
      </c>
      <c r="R62" s="61"/>
      <c r="S62" s="61"/>
      <c r="T62" s="61"/>
      <c r="U62" s="61"/>
      <c r="V62" s="61"/>
      <c r="W62" s="61"/>
    </row>
    <row r="63" spans="1:23" s="54" customFormat="1" ht="15.6" x14ac:dyDescent="0.3">
      <c r="A63" s="48"/>
      <c r="C63" s="54" t="s">
        <v>45</v>
      </c>
      <c r="I63" s="61">
        <v>0</v>
      </c>
      <c r="J63" s="61"/>
      <c r="K63" s="61">
        <v>0</v>
      </c>
      <c r="L63" s="61"/>
      <c r="M63" s="61">
        <v>0</v>
      </c>
      <c r="N63" s="61"/>
      <c r="O63" s="61">
        <v>0</v>
      </c>
      <c r="P63" s="61"/>
      <c r="Q63" s="61">
        <v>0</v>
      </c>
      <c r="R63" s="61"/>
      <c r="S63" s="61"/>
      <c r="T63" s="61"/>
      <c r="U63" s="61"/>
      <c r="V63" s="61"/>
      <c r="W63" s="61"/>
    </row>
    <row r="64" spans="1:23" s="54" customFormat="1" ht="15.6" x14ac:dyDescent="0.3">
      <c r="A64" s="48"/>
      <c r="C64" s="54" t="s">
        <v>46</v>
      </c>
      <c r="I64" s="59">
        <f>I57</f>
        <v>68834</v>
      </c>
      <c r="J64" s="61"/>
      <c r="K64" s="61">
        <f>K57</f>
        <v>-177874</v>
      </c>
      <c r="L64" s="61"/>
      <c r="M64" s="61">
        <f>M57</f>
        <v>-173625.25</v>
      </c>
      <c r="N64" s="61"/>
      <c r="O64" s="61">
        <f>O57</f>
        <v>-169249.03749999963</v>
      </c>
      <c r="P64" s="61"/>
      <c r="Q64" s="61">
        <f>Q57</f>
        <v>-164741.5386250008</v>
      </c>
      <c r="R64" s="61"/>
      <c r="S64" s="61"/>
      <c r="T64" s="61"/>
      <c r="U64" s="61"/>
      <c r="V64" s="61"/>
      <c r="W64" s="61"/>
    </row>
    <row r="65" spans="1:23" s="54" customFormat="1" ht="16.2" thickBot="1" x14ac:dyDescent="0.35">
      <c r="A65" s="54" t="s">
        <v>47</v>
      </c>
      <c r="I65" s="62">
        <f>SUM(I62:I64)</f>
        <v>674755</v>
      </c>
      <c r="J65" s="61"/>
      <c r="K65" s="62">
        <f>SUM(K62:K64)</f>
        <v>496881</v>
      </c>
      <c r="L65" s="61"/>
      <c r="M65" s="62">
        <f>SUM(M62:M64)</f>
        <v>323255.75</v>
      </c>
      <c r="N65" s="61"/>
      <c r="O65" s="62">
        <f>SUM(O62:O64)</f>
        <v>154006.71250000037</v>
      </c>
      <c r="P65" s="61"/>
      <c r="Q65" s="62">
        <f>SUM(Q62:Q64)</f>
        <v>-10734.826125000429</v>
      </c>
      <c r="R65" s="61"/>
      <c r="S65" s="61"/>
      <c r="T65" s="61"/>
      <c r="U65" s="61"/>
      <c r="V65" s="61"/>
      <c r="W65" s="61"/>
    </row>
    <row r="66" spans="1:23" ht="15" thickTop="1" x14ac:dyDescent="0.3">
      <c r="A66"/>
      <c r="B66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1:23" x14ac:dyDescent="0.3">
      <c r="A67"/>
      <c r="B67" s="63" t="s">
        <v>48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1:23" x14ac:dyDescent="0.3"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1:23" x14ac:dyDescent="0.3"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1:23" x14ac:dyDescent="0.3"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1:23" x14ac:dyDescent="0.3"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1:23" x14ac:dyDescent="0.3"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1:23" x14ac:dyDescent="0.3"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3" x14ac:dyDescent="0.3"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3" x14ac:dyDescent="0.3"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x14ac:dyDescent="0.3"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x14ac:dyDescent="0.3"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x14ac:dyDescent="0.3"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x14ac:dyDescent="0.3"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x14ac:dyDescent="0.3"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9:23" x14ac:dyDescent="0.3"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9:23" x14ac:dyDescent="0.3"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9:23" x14ac:dyDescent="0.3"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9:23" x14ac:dyDescent="0.3"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9:23" x14ac:dyDescent="0.3"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9:23" x14ac:dyDescent="0.3"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9:23" x14ac:dyDescent="0.3"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9:23" x14ac:dyDescent="0.3"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9:23" x14ac:dyDescent="0.3"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9:23" x14ac:dyDescent="0.3"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9:23" x14ac:dyDescent="0.3"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9:23" x14ac:dyDescent="0.3"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9:23" x14ac:dyDescent="0.3"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9:23" x14ac:dyDescent="0.3"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9:23" x14ac:dyDescent="0.3"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9:23" x14ac:dyDescent="0.3"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9:23" x14ac:dyDescent="0.3"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9:23" x14ac:dyDescent="0.3"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9:23" x14ac:dyDescent="0.3"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9:23" x14ac:dyDescent="0.3"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9:23" x14ac:dyDescent="0.3"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9:23" x14ac:dyDescent="0.3"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9:23" x14ac:dyDescent="0.3"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9:23" x14ac:dyDescent="0.3"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9:23" x14ac:dyDescent="0.3"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9:23" x14ac:dyDescent="0.3"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9:23" x14ac:dyDescent="0.3"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9:23" x14ac:dyDescent="0.3"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9:23" x14ac:dyDescent="0.3"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9:23" x14ac:dyDescent="0.3"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9:23" x14ac:dyDescent="0.3"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</sheetData>
  <pageMargins left="0.25" right="0.25" top="0.75" bottom="0.75" header="0.3" footer="0.3"/>
  <pageSetup scale="7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8"/>
  <sheetViews>
    <sheetView zoomScale="110" zoomScaleNormal="110" workbookViewId="0">
      <selection activeCell="G4" sqref="G4:K4"/>
    </sheetView>
  </sheetViews>
  <sheetFormatPr baseColWidth="10" defaultColWidth="9.109375" defaultRowHeight="14.4" x14ac:dyDescent="0.3"/>
  <cols>
    <col min="1" max="1" width="9.109375" style="2"/>
    <col min="2" max="2" width="3.44140625" style="2" customWidth="1"/>
    <col min="3" max="3" width="9.109375" style="2"/>
    <col min="4" max="4" width="25.44140625" style="2" customWidth="1"/>
    <col min="5" max="5" width="5.44140625" style="2" customWidth="1"/>
    <col min="6" max="6" width="22.44140625" style="2" customWidth="1"/>
    <col min="7" max="7" width="15.21875" style="2" customWidth="1"/>
    <col min="8" max="8" width="13" style="2" bestFit="1" customWidth="1"/>
    <col min="9" max="9" width="12" style="2" customWidth="1"/>
    <col min="10" max="10" width="11" style="2" customWidth="1"/>
    <col min="11" max="11" width="11.5546875" style="2" customWidth="1"/>
    <col min="12" max="16384" width="9.109375" style="2"/>
  </cols>
  <sheetData>
    <row r="1" spans="1:11" ht="18" x14ac:dyDescent="0.35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s="13" customFormat="1" ht="28.5" customHeight="1" x14ac:dyDescent="0.3">
      <c r="A2" s="37" t="s">
        <v>75</v>
      </c>
      <c r="B2" s="33"/>
      <c r="C2" s="33"/>
      <c r="D2" s="33"/>
      <c r="E2" s="34"/>
      <c r="F2" s="34"/>
      <c r="G2" s="35"/>
      <c r="H2" s="35"/>
      <c r="I2" s="35"/>
      <c r="J2" s="35"/>
      <c r="K2" s="36" t="s">
        <v>76</v>
      </c>
    </row>
    <row r="3" spans="1:11" ht="16.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32"/>
    </row>
    <row r="4" spans="1:11" ht="16.5" customHeight="1" x14ac:dyDescent="0.3">
      <c r="A4" s="3"/>
      <c r="B4" s="4"/>
      <c r="C4" s="14"/>
      <c r="D4" s="15"/>
      <c r="E4" s="4"/>
      <c r="F4" s="4"/>
      <c r="G4" s="16" t="s">
        <v>86</v>
      </c>
      <c r="H4" s="16" t="s">
        <v>87</v>
      </c>
      <c r="I4" s="16" t="s">
        <v>88</v>
      </c>
      <c r="J4" s="16" t="s">
        <v>89</v>
      </c>
      <c r="K4" s="17" t="s">
        <v>90</v>
      </c>
    </row>
    <row r="5" spans="1:11" ht="16.5" customHeight="1" x14ac:dyDescent="0.3">
      <c r="A5" s="87" t="s">
        <v>51</v>
      </c>
      <c r="B5" s="88"/>
      <c r="C5" s="88"/>
      <c r="D5" s="88"/>
      <c r="E5" s="4"/>
      <c r="F5" s="4"/>
      <c r="G5" s="18"/>
      <c r="H5" s="18"/>
      <c r="I5" s="18"/>
      <c r="J5" s="18"/>
      <c r="K5" s="19"/>
    </row>
    <row r="6" spans="1:11" ht="16.5" customHeight="1" x14ac:dyDescent="0.3">
      <c r="A6" s="20" t="s">
        <v>52</v>
      </c>
      <c r="B6" s="21"/>
      <c r="C6" s="2" t="s">
        <v>79</v>
      </c>
      <c r="E6" s="4"/>
      <c r="F6" s="4"/>
      <c r="G6" s="75"/>
      <c r="H6" s="75"/>
      <c r="I6" s="75"/>
      <c r="J6" s="75"/>
      <c r="K6" s="75"/>
    </row>
    <row r="7" spans="1:11" ht="16.5" customHeight="1" x14ac:dyDescent="0.3">
      <c r="A7" s="3"/>
      <c r="B7" s="4"/>
      <c r="C7" s="89" t="s">
        <v>0</v>
      </c>
      <c r="D7" s="89"/>
      <c r="E7" s="4"/>
      <c r="F7" s="4"/>
      <c r="G7" s="75">
        <v>500000</v>
      </c>
      <c r="H7" s="75">
        <v>9500000</v>
      </c>
      <c r="I7" s="75"/>
      <c r="J7" s="75"/>
      <c r="K7" s="75"/>
    </row>
    <row r="8" spans="1:11" ht="16.5" customHeight="1" thickBot="1" x14ac:dyDescent="0.35">
      <c r="A8" s="3"/>
      <c r="B8" s="4"/>
      <c r="C8" s="89" t="s">
        <v>69</v>
      </c>
      <c r="D8" s="89"/>
      <c r="E8" s="89"/>
      <c r="F8" s="93"/>
      <c r="G8" s="76"/>
      <c r="H8" s="76"/>
      <c r="I8" s="76"/>
      <c r="J8" s="76"/>
      <c r="K8" s="76"/>
    </row>
    <row r="9" spans="1:11" ht="16.5" customHeight="1" x14ac:dyDescent="0.3">
      <c r="A9" s="3"/>
      <c r="B9" s="4"/>
      <c r="C9" s="90" t="s">
        <v>64</v>
      </c>
      <c r="D9" s="90"/>
      <c r="E9" s="1"/>
      <c r="F9" s="4"/>
      <c r="G9" s="77">
        <f>SUM(G6:G8)</f>
        <v>500000</v>
      </c>
      <c r="H9" s="77">
        <f t="shared" ref="H9:K9" si="0">SUM(H6:H8)</f>
        <v>9500000</v>
      </c>
      <c r="I9" s="77">
        <f t="shared" si="0"/>
        <v>0</v>
      </c>
      <c r="J9" s="77">
        <f t="shared" si="0"/>
        <v>0</v>
      </c>
      <c r="K9" s="77">
        <f t="shared" si="0"/>
        <v>0</v>
      </c>
    </row>
    <row r="10" spans="1:11" ht="16.5" customHeight="1" x14ac:dyDescent="0.3">
      <c r="A10" s="3"/>
      <c r="B10" s="4"/>
      <c r="C10" s="44"/>
      <c r="D10" s="44"/>
      <c r="E10" s="4"/>
      <c r="F10" s="4"/>
      <c r="G10" s="78"/>
      <c r="H10" s="78"/>
      <c r="I10" s="78"/>
      <c r="J10" s="78"/>
      <c r="K10" s="79"/>
    </row>
    <row r="11" spans="1:11" ht="16.5" customHeight="1" x14ac:dyDescent="0.3">
      <c r="A11" s="20" t="s">
        <v>55</v>
      </c>
      <c r="B11" s="22"/>
      <c r="C11" s="96" t="s">
        <v>56</v>
      </c>
      <c r="D11" s="96"/>
      <c r="E11" s="4"/>
      <c r="F11" s="4"/>
      <c r="G11" s="75"/>
      <c r="H11" s="75"/>
      <c r="I11" s="75"/>
      <c r="J11" s="75"/>
      <c r="K11" s="75"/>
    </row>
    <row r="12" spans="1:11" ht="16.5" customHeight="1" x14ac:dyDescent="0.3">
      <c r="A12" s="23"/>
      <c r="B12" s="22"/>
      <c r="C12" s="96" t="s">
        <v>68</v>
      </c>
      <c r="D12" s="96"/>
      <c r="E12" s="4"/>
      <c r="F12" s="4"/>
      <c r="G12" s="75"/>
      <c r="H12" s="75"/>
      <c r="I12" s="75"/>
      <c r="J12" s="75"/>
      <c r="K12" s="75"/>
    </row>
    <row r="13" spans="1:11" ht="16.5" customHeight="1" x14ac:dyDescent="0.3">
      <c r="A13" s="23"/>
      <c r="B13" s="22"/>
      <c r="C13" s="96" t="s">
        <v>85</v>
      </c>
      <c r="D13" s="96"/>
      <c r="E13" s="4"/>
      <c r="F13" s="4"/>
      <c r="G13" s="75"/>
      <c r="H13" s="75"/>
      <c r="I13" s="75"/>
      <c r="J13" s="75"/>
      <c r="K13" s="75"/>
    </row>
    <row r="14" spans="1:11" ht="16.5" customHeight="1" thickBot="1" x14ac:dyDescent="0.35">
      <c r="A14" s="23"/>
      <c r="B14" s="22"/>
      <c r="C14" s="96" t="s">
        <v>58</v>
      </c>
      <c r="D14" s="96"/>
      <c r="E14" s="4"/>
      <c r="F14" s="4"/>
      <c r="G14" s="76">
        <v>500000</v>
      </c>
      <c r="H14" s="76">
        <v>9500000</v>
      </c>
      <c r="I14" s="76"/>
      <c r="J14" s="76"/>
      <c r="K14" s="76"/>
    </row>
    <row r="15" spans="1:11" ht="16.5" customHeight="1" x14ac:dyDescent="0.3">
      <c r="A15" s="3"/>
      <c r="B15" s="4"/>
      <c r="C15" s="90" t="s">
        <v>61</v>
      </c>
      <c r="D15" s="90"/>
      <c r="E15" s="90"/>
      <c r="F15" s="4"/>
      <c r="G15" s="77">
        <f>SUM(G11:G14)</f>
        <v>500000</v>
      </c>
      <c r="H15" s="77">
        <f t="shared" ref="H15:K15" si="1">SUM(H11:H14)</f>
        <v>9500000</v>
      </c>
      <c r="I15" s="77">
        <f t="shared" si="1"/>
        <v>0</v>
      </c>
      <c r="J15" s="77">
        <f t="shared" si="1"/>
        <v>0</v>
      </c>
      <c r="K15" s="77">
        <f t="shared" si="1"/>
        <v>0</v>
      </c>
    </row>
    <row r="16" spans="1:11" ht="16.5" customHeight="1" x14ac:dyDescent="0.3">
      <c r="A16" s="3"/>
      <c r="B16" s="4"/>
      <c r="C16" s="4"/>
      <c r="D16" s="4"/>
      <c r="E16" s="4"/>
      <c r="F16" s="4"/>
      <c r="G16" s="80"/>
      <c r="H16" s="80"/>
      <c r="I16" s="80"/>
      <c r="J16" s="80"/>
      <c r="K16" s="81"/>
    </row>
    <row r="17" spans="1:11" ht="16.5" customHeight="1" thickBot="1" x14ac:dyDescent="0.35">
      <c r="A17" s="24" t="s">
        <v>62</v>
      </c>
      <c r="B17" s="4"/>
      <c r="C17" s="4"/>
      <c r="D17" s="4"/>
      <c r="E17" s="4"/>
      <c r="F17" s="4"/>
      <c r="G17" s="82">
        <f>G15-G9</f>
        <v>0</v>
      </c>
      <c r="H17" s="82">
        <f t="shared" ref="H17:K17" si="2">H15-H9</f>
        <v>0</v>
      </c>
      <c r="I17" s="82">
        <f t="shared" si="2"/>
        <v>0</v>
      </c>
      <c r="J17" s="82">
        <f t="shared" si="2"/>
        <v>0</v>
      </c>
      <c r="K17" s="83">
        <f t="shared" si="2"/>
        <v>0</v>
      </c>
    </row>
    <row r="18" spans="1:11" ht="16.5" customHeight="1" thickTop="1" x14ac:dyDescent="0.3">
      <c r="A18" s="3"/>
      <c r="B18" s="4"/>
      <c r="C18" s="4"/>
      <c r="D18" s="4"/>
      <c r="E18" s="4"/>
      <c r="F18" s="4"/>
      <c r="G18" s="6"/>
      <c r="H18" s="6"/>
      <c r="I18" s="6"/>
      <c r="J18" s="6"/>
      <c r="K18" s="7"/>
    </row>
    <row r="19" spans="1:11" ht="16.5" customHeight="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8" x14ac:dyDescent="0.35">
      <c r="A20" s="84" t="s">
        <v>73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s="13" customFormat="1" ht="28.5" customHeight="1" x14ac:dyDescent="0.3">
      <c r="A21" s="37" t="s">
        <v>75</v>
      </c>
      <c r="B21" s="33"/>
      <c r="C21" s="33"/>
      <c r="D21" s="33"/>
      <c r="E21" s="34"/>
      <c r="F21" s="34"/>
      <c r="G21" s="35"/>
      <c r="H21" s="35"/>
      <c r="I21" s="35"/>
      <c r="J21" s="35"/>
      <c r="K21" s="36" t="s">
        <v>76</v>
      </c>
    </row>
    <row r="22" spans="1:11" ht="16.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6.5" customHeight="1" x14ac:dyDescent="0.3">
      <c r="A23" s="3"/>
      <c r="B23" s="4"/>
      <c r="C23" s="14"/>
      <c r="D23" s="15"/>
      <c r="E23" s="4"/>
      <c r="F23" s="4"/>
      <c r="G23" s="16" t="s">
        <v>86</v>
      </c>
      <c r="H23" s="16" t="s">
        <v>87</v>
      </c>
      <c r="I23" s="16" t="s">
        <v>88</v>
      </c>
      <c r="J23" s="16" t="s">
        <v>89</v>
      </c>
      <c r="K23" s="17" t="s">
        <v>90</v>
      </c>
    </row>
    <row r="24" spans="1:11" ht="16.5" customHeight="1" x14ac:dyDescent="0.3">
      <c r="A24" s="87" t="s">
        <v>71</v>
      </c>
      <c r="B24" s="88"/>
      <c r="C24" s="88"/>
      <c r="D24" s="88"/>
      <c r="E24" s="88"/>
      <c r="F24" s="88"/>
      <c r="G24" s="25"/>
      <c r="H24" s="25"/>
      <c r="I24" s="25"/>
      <c r="J24" s="25"/>
      <c r="K24" s="26"/>
    </row>
    <row r="25" spans="1:11" ht="16.5" customHeight="1" x14ac:dyDescent="0.3">
      <c r="A25" s="27" t="s">
        <v>59</v>
      </c>
      <c r="B25" s="28"/>
      <c r="C25" s="94" t="s">
        <v>65</v>
      </c>
      <c r="D25" s="94"/>
      <c r="E25" s="8"/>
      <c r="F25" s="4"/>
      <c r="G25" s="67"/>
      <c r="H25" s="67"/>
      <c r="I25" s="67">
        <v>100000</v>
      </c>
      <c r="J25" s="67">
        <v>100000</v>
      </c>
      <c r="K25" s="67">
        <v>100000</v>
      </c>
    </row>
    <row r="26" spans="1:11" ht="16.5" customHeight="1" x14ac:dyDescent="0.3">
      <c r="A26" s="9"/>
      <c r="B26" s="8"/>
      <c r="C26" s="94" t="s">
        <v>74</v>
      </c>
      <c r="D26" s="94"/>
      <c r="E26" s="94"/>
      <c r="F26" s="95"/>
      <c r="G26" s="67"/>
      <c r="H26" s="67"/>
      <c r="I26" s="67">
        <v>-30000</v>
      </c>
      <c r="J26" s="67">
        <v>-30000</v>
      </c>
      <c r="K26" s="67">
        <v>-30000</v>
      </c>
    </row>
    <row r="27" spans="1:11" ht="16.5" customHeight="1" x14ac:dyDescent="0.3">
      <c r="A27" s="9"/>
      <c r="B27" s="8"/>
      <c r="C27" s="94" t="s">
        <v>84</v>
      </c>
      <c r="D27" s="94"/>
      <c r="E27" s="8"/>
      <c r="F27" s="4"/>
      <c r="G27" s="67"/>
      <c r="H27" s="67"/>
      <c r="I27" s="67">
        <v>50000</v>
      </c>
      <c r="J27" s="67">
        <v>50000</v>
      </c>
      <c r="K27" s="67">
        <v>50000</v>
      </c>
    </row>
    <row r="28" spans="1:11" ht="16.5" customHeight="1" thickBot="1" x14ac:dyDescent="0.35">
      <c r="A28" s="9"/>
      <c r="B28" s="8"/>
      <c r="C28" s="94" t="s">
        <v>69</v>
      </c>
      <c r="D28" s="94"/>
      <c r="E28" s="8"/>
      <c r="F28" s="4"/>
      <c r="G28" s="68"/>
      <c r="H28" s="68"/>
      <c r="I28" s="68">
        <v>100000</v>
      </c>
      <c r="J28" s="68">
        <v>100000</v>
      </c>
      <c r="K28" s="68">
        <v>100000</v>
      </c>
    </row>
    <row r="29" spans="1:11" ht="16.5" customHeight="1" x14ac:dyDescent="0.3">
      <c r="A29" s="9"/>
      <c r="B29" s="8"/>
      <c r="C29" s="90" t="s">
        <v>60</v>
      </c>
      <c r="D29" s="90"/>
      <c r="E29" s="8"/>
      <c r="F29" s="4"/>
      <c r="G29" s="69">
        <f>SUM(G25:G28)</f>
        <v>0</v>
      </c>
      <c r="H29" s="69">
        <f>SUM(H25:H28)</f>
        <v>0</v>
      </c>
      <c r="I29" s="69">
        <f>SUM(I25:I28)</f>
        <v>220000</v>
      </c>
      <c r="J29" s="69">
        <f>SUM(J25:J28)</f>
        <v>220000</v>
      </c>
      <c r="K29" s="69">
        <f>SUM(K25:K28)</f>
        <v>220000</v>
      </c>
    </row>
    <row r="30" spans="1:11" ht="16.5" customHeight="1" x14ac:dyDescent="0.3">
      <c r="A30" s="9"/>
      <c r="B30" s="8"/>
      <c r="C30" s="45"/>
      <c r="D30" s="45"/>
      <c r="E30" s="8"/>
      <c r="F30" s="4"/>
      <c r="G30" s="70"/>
      <c r="H30" s="70"/>
      <c r="I30" s="70"/>
      <c r="J30" s="70"/>
      <c r="K30" s="71"/>
    </row>
    <row r="31" spans="1:11" ht="16.5" customHeight="1" x14ac:dyDescent="0.3">
      <c r="A31" s="29" t="s">
        <v>63</v>
      </c>
      <c r="B31" s="30"/>
      <c r="C31" s="91" t="s">
        <v>56</v>
      </c>
      <c r="D31" s="91"/>
      <c r="E31" s="8"/>
      <c r="F31" s="4"/>
      <c r="G31" s="67"/>
      <c r="H31" s="67"/>
      <c r="I31" s="67"/>
      <c r="J31" s="67"/>
      <c r="K31" s="67"/>
    </row>
    <row r="32" spans="1:11" ht="16.5" customHeight="1" x14ac:dyDescent="0.3">
      <c r="A32" s="29"/>
      <c r="B32" s="30"/>
      <c r="C32" s="91" t="s">
        <v>68</v>
      </c>
      <c r="D32" s="91"/>
      <c r="E32" s="8"/>
      <c r="F32" s="4"/>
      <c r="G32" s="67"/>
      <c r="H32" s="67"/>
      <c r="I32" s="72"/>
      <c r="J32" s="72"/>
      <c r="K32" s="72"/>
    </row>
    <row r="33" spans="1:11" ht="16.5" customHeight="1" x14ac:dyDescent="0.3">
      <c r="A33" s="29"/>
      <c r="B33" s="30"/>
      <c r="C33" s="2" t="s">
        <v>80</v>
      </c>
      <c r="D33" s="46"/>
      <c r="E33" s="8"/>
      <c r="F33" s="4"/>
      <c r="G33" s="67"/>
      <c r="H33" s="67"/>
      <c r="I33" s="67"/>
      <c r="J33" s="67"/>
      <c r="K33" s="67"/>
    </row>
    <row r="34" spans="1:11" ht="16.5" customHeight="1" thickBot="1" x14ac:dyDescent="0.35">
      <c r="A34" s="29"/>
      <c r="B34" s="30"/>
      <c r="C34" s="46" t="s">
        <v>69</v>
      </c>
      <c r="E34" s="8"/>
      <c r="F34" s="4"/>
      <c r="G34" s="68"/>
      <c r="H34" s="68"/>
      <c r="I34" s="68"/>
      <c r="J34" s="68">
        <v>20000</v>
      </c>
      <c r="K34" s="68">
        <v>20000</v>
      </c>
    </row>
    <row r="35" spans="1:11" ht="16.5" customHeight="1" x14ac:dyDescent="0.3">
      <c r="A35" s="29"/>
      <c r="B35" s="30"/>
      <c r="C35" s="92" t="s">
        <v>70</v>
      </c>
      <c r="D35" s="92"/>
      <c r="E35" s="8"/>
      <c r="F35" s="4"/>
      <c r="G35" s="69">
        <f>SUM(G31:G34)</f>
        <v>0</v>
      </c>
      <c r="H35" s="69">
        <f>SUM(H31:H34)</f>
        <v>0</v>
      </c>
      <c r="I35" s="69">
        <f>SUM(I31:I34)</f>
        <v>0</v>
      </c>
      <c r="J35" s="69">
        <f>SUM(J31:J34)</f>
        <v>20000</v>
      </c>
      <c r="K35" s="69">
        <f>SUM(K31:K34)</f>
        <v>20000</v>
      </c>
    </row>
    <row r="36" spans="1:11" ht="16.5" customHeight="1" x14ac:dyDescent="0.3">
      <c r="A36" s="29"/>
      <c r="B36" s="31"/>
      <c r="C36" s="31"/>
      <c r="D36" s="31"/>
      <c r="E36" s="8"/>
      <c r="F36" s="4"/>
      <c r="G36" s="70"/>
      <c r="H36" s="70"/>
      <c r="I36" s="70"/>
      <c r="J36" s="70"/>
      <c r="K36" s="71"/>
    </row>
    <row r="37" spans="1:11" ht="16.5" customHeight="1" thickBot="1" x14ac:dyDescent="0.35">
      <c r="A37" s="24" t="s">
        <v>72</v>
      </c>
      <c r="B37" s="31"/>
      <c r="C37" s="31"/>
      <c r="D37" s="31"/>
      <c r="E37" s="8"/>
      <c r="F37" s="4"/>
      <c r="G37" s="73">
        <f>G35-G29</f>
        <v>0</v>
      </c>
      <c r="H37" s="73">
        <f>H35-H29</f>
        <v>0</v>
      </c>
      <c r="I37" s="73">
        <f>I35-I29</f>
        <v>-220000</v>
      </c>
      <c r="J37" s="73">
        <f>J35-J29</f>
        <v>-200000</v>
      </c>
      <c r="K37" s="73">
        <f>K35-K29</f>
        <v>-200000</v>
      </c>
    </row>
    <row r="38" spans="1:11" ht="16.5" customHeight="1" thickTop="1" x14ac:dyDescent="0.3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2"/>
    </row>
  </sheetData>
  <mergeCells count="20">
    <mergeCell ref="C31:D31"/>
    <mergeCell ref="C32:D32"/>
    <mergeCell ref="C26:F26"/>
    <mergeCell ref="C28:D28"/>
    <mergeCell ref="C35:D35"/>
    <mergeCell ref="A20:K20"/>
    <mergeCell ref="C25:D25"/>
    <mergeCell ref="A24:F24"/>
    <mergeCell ref="C27:D27"/>
    <mergeCell ref="C29:D29"/>
    <mergeCell ref="A1:K1"/>
    <mergeCell ref="A5:D5"/>
    <mergeCell ref="C14:D14"/>
    <mergeCell ref="C15:E15"/>
    <mergeCell ref="C7:D7"/>
    <mergeCell ref="C9:D9"/>
    <mergeCell ref="C11:D11"/>
    <mergeCell ref="C12:D12"/>
    <mergeCell ref="C13:D13"/>
    <mergeCell ref="C8:F8"/>
  </mergeCells>
  <pageMargins left="0.25" right="0.25" top="0.75" bottom="0.75" header="0.3" footer="0.3"/>
  <pageSetup scale="7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8"/>
  <sheetViews>
    <sheetView topLeftCell="A2" zoomScale="110" zoomScaleNormal="110" workbookViewId="0">
      <selection activeCell="G4" sqref="G4:K4"/>
    </sheetView>
  </sheetViews>
  <sheetFormatPr baseColWidth="10" defaultColWidth="8.88671875" defaultRowHeight="14.4" x14ac:dyDescent="0.3"/>
  <cols>
    <col min="2" max="2" width="3.44140625" customWidth="1"/>
    <col min="4" max="4" width="27.21875" customWidth="1"/>
    <col min="5" max="5" width="5.44140625" customWidth="1"/>
    <col min="6" max="6" width="11.109375" customWidth="1"/>
    <col min="7" max="7" width="15.6640625" customWidth="1"/>
    <col min="8" max="8" width="11.44140625" customWidth="1"/>
    <col min="9" max="9" width="12" customWidth="1"/>
    <col min="10" max="10" width="15.5546875" customWidth="1"/>
    <col min="11" max="11" width="11.5546875" customWidth="1"/>
  </cols>
  <sheetData>
    <row r="1" spans="1:11" ht="18" x14ac:dyDescent="0.35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28.5" customHeight="1" x14ac:dyDescent="0.3">
      <c r="A2" s="37" t="s">
        <v>77</v>
      </c>
      <c r="B2" s="33"/>
      <c r="C2" s="33"/>
      <c r="D2" s="33"/>
      <c r="E2" s="38"/>
      <c r="F2" s="38"/>
      <c r="G2" s="39"/>
      <c r="H2" s="39"/>
      <c r="I2" s="39"/>
      <c r="J2" s="39"/>
      <c r="K2" s="36" t="s">
        <v>78</v>
      </c>
    </row>
    <row r="3" spans="1:11" s="2" customFormat="1" ht="16.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2" customFormat="1" ht="16.5" customHeight="1" x14ac:dyDescent="0.3">
      <c r="A4" s="3"/>
      <c r="B4" s="4"/>
      <c r="C4" s="14"/>
      <c r="D4" s="15"/>
      <c r="E4" s="4"/>
      <c r="F4" s="4"/>
      <c r="G4" s="16" t="s">
        <v>86</v>
      </c>
      <c r="H4" s="16" t="s">
        <v>87</v>
      </c>
      <c r="I4" s="16" t="s">
        <v>88</v>
      </c>
      <c r="J4" s="16" t="s">
        <v>89</v>
      </c>
      <c r="K4" s="17" t="s">
        <v>90</v>
      </c>
    </row>
    <row r="5" spans="1:11" s="2" customFormat="1" ht="16.5" customHeight="1" x14ac:dyDescent="0.3">
      <c r="A5" s="87" t="s">
        <v>51</v>
      </c>
      <c r="B5" s="88"/>
      <c r="C5" s="88"/>
      <c r="D5" s="88"/>
      <c r="E5" s="4"/>
      <c r="F5" s="4"/>
      <c r="G5" s="25"/>
      <c r="H5" s="25"/>
      <c r="I5" s="25"/>
      <c r="J5" s="25"/>
      <c r="K5" s="26"/>
    </row>
    <row r="6" spans="1:11" s="2" customFormat="1" ht="16.5" customHeight="1" x14ac:dyDescent="0.3">
      <c r="A6" s="20" t="s">
        <v>52</v>
      </c>
      <c r="B6" s="21"/>
      <c r="C6" s="2" t="s">
        <v>79</v>
      </c>
      <c r="E6" s="4"/>
      <c r="F6" s="4"/>
      <c r="G6" s="75"/>
      <c r="H6" s="75"/>
      <c r="I6" s="75"/>
      <c r="J6" s="75"/>
      <c r="K6" s="75"/>
    </row>
    <row r="7" spans="1:11" s="2" customFormat="1" ht="16.5" customHeight="1" x14ac:dyDescent="0.3">
      <c r="A7" s="3"/>
      <c r="B7" s="4"/>
      <c r="C7" s="89" t="s">
        <v>0</v>
      </c>
      <c r="D7" s="89"/>
      <c r="E7" s="4"/>
      <c r="F7" s="4"/>
      <c r="G7" s="75">
        <v>750000</v>
      </c>
      <c r="H7" s="75">
        <v>750000</v>
      </c>
      <c r="I7" s="75">
        <v>750000</v>
      </c>
      <c r="J7" s="75">
        <v>750000</v>
      </c>
      <c r="K7" s="75">
        <v>750000</v>
      </c>
    </row>
    <row r="8" spans="1:11" s="2" customFormat="1" ht="16.5" customHeight="1" thickBot="1" x14ac:dyDescent="0.35">
      <c r="A8" s="3"/>
      <c r="B8" s="4"/>
      <c r="C8" s="89" t="s">
        <v>69</v>
      </c>
      <c r="D8" s="89"/>
      <c r="E8" s="89"/>
      <c r="F8" s="93"/>
      <c r="G8" s="76"/>
      <c r="H8" s="76"/>
      <c r="I8" s="76"/>
      <c r="J8" s="76"/>
      <c r="K8" s="76"/>
    </row>
    <row r="9" spans="1:11" s="2" customFormat="1" ht="16.5" customHeight="1" x14ac:dyDescent="0.3">
      <c r="A9" s="3"/>
      <c r="B9" s="4"/>
      <c r="C9" s="90" t="s">
        <v>64</v>
      </c>
      <c r="D9" s="90"/>
      <c r="E9" s="1"/>
      <c r="F9" s="4"/>
      <c r="G9" s="77">
        <f>SUM(G6:G8)</f>
        <v>750000</v>
      </c>
      <c r="H9" s="77">
        <f t="shared" ref="H9:K9" si="0">SUM(H6:H8)</f>
        <v>750000</v>
      </c>
      <c r="I9" s="77">
        <f t="shared" si="0"/>
        <v>750000</v>
      </c>
      <c r="J9" s="77">
        <f t="shared" si="0"/>
        <v>750000</v>
      </c>
      <c r="K9" s="77">
        <f t="shared" si="0"/>
        <v>750000</v>
      </c>
    </row>
    <row r="10" spans="1:11" s="2" customFormat="1" ht="16.5" customHeight="1" x14ac:dyDescent="0.3">
      <c r="A10" s="3"/>
      <c r="B10" s="4"/>
      <c r="C10" s="44"/>
      <c r="D10" s="44"/>
      <c r="E10" s="4"/>
      <c r="F10" s="4"/>
      <c r="G10" s="78"/>
      <c r="H10" s="78"/>
      <c r="I10" s="78"/>
      <c r="J10" s="78"/>
      <c r="K10" s="79"/>
    </row>
    <row r="11" spans="1:11" s="2" customFormat="1" ht="16.5" customHeight="1" x14ac:dyDescent="0.3">
      <c r="A11" s="20" t="s">
        <v>55</v>
      </c>
      <c r="B11" s="22"/>
      <c r="C11" s="96" t="s">
        <v>56</v>
      </c>
      <c r="D11" s="96"/>
      <c r="E11" s="4"/>
      <c r="F11" s="4"/>
      <c r="G11" s="75"/>
      <c r="H11" s="75"/>
      <c r="I11" s="75"/>
      <c r="J11" s="75"/>
      <c r="K11" s="75"/>
    </row>
    <row r="12" spans="1:11" s="2" customFormat="1" ht="16.5" customHeight="1" x14ac:dyDescent="0.3">
      <c r="A12" s="23"/>
      <c r="B12" s="22"/>
      <c r="C12" s="96" t="s">
        <v>68</v>
      </c>
      <c r="D12" s="96"/>
      <c r="E12" s="4"/>
      <c r="F12" s="4"/>
      <c r="G12" s="75"/>
      <c r="H12" s="75"/>
      <c r="I12" s="75"/>
      <c r="J12" s="75"/>
      <c r="K12" s="75"/>
    </row>
    <row r="13" spans="1:11" s="2" customFormat="1" ht="16.5" customHeight="1" x14ac:dyDescent="0.3">
      <c r="A13" s="23"/>
      <c r="B13" s="22"/>
      <c r="C13" s="96" t="s">
        <v>85</v>
      </c>
      <c r="D13" s="96"/>
      <c r="E13" s="4"/>
      <c r="F13" s="4"/>
      <c r="G13" s="75"/>
      <c r="H13" s="75"/>
      <c r="I13" s="75"/>
      <c r="J13" s="75"/>
      <c r="K13" s="75"/>
    </row>
    <row r="14" spans="1:11" s="2" customFormat="1" ht="16.5" customHeight="1" thickBot="1" x14ac:dyDescent="0.35">
      <c r="A14" s="23"/>
      <c r="B14" s="22"/>
      <c r="C14" s="96" t="s">
        <v>58</v>
      </c>
      <c r="D14" s="96"/>
      <c r="E14" s="4"/>
      <c r="F14" s="4"/>
      <c r="G14" s="76">
        <v>750000</v>
      </c>
      <c r="H14" s="76">
        <v>750000</v>
      </c>
      <c r="I14" s="76">
        <v>750000</v>
      </c>
      <c r="J14" s="76">
        <v>750000</v>
      </c>
      <c r="K14" s="76">
        <v>750000</v>
      </c>
    </row>
    <row r="15" spans="1:11" s="2" customFormat="1" ht="16.5" customHeight="1" x14ac:dyDescent="0.3">
      <c r="A15" s="3"/>
      <c r="B15" s="4"/>
      <c r="C15" s="90" t="s">
        <v>61</v>
      </c>
      <c r="D15" s="90"/>
      <c r="E15" s="90"/>
      <c r="F15" s="4"/>
      <c r="G15" s="77">
        <f>SUM(G11:G14)</f>
        <v>750000</v>
      </c>
      <c r="H15" s="77">
        <f t="shared" ref="H15:K15" si="1">SUM(H11:H14)</f>
        <v>750000</v>
      </c>
      <c r="I15" s="77">
        <f t="shared" si="1"/>
        <v>750000</v>
      </c>
      <c r="J15" s="77">
        <f t="shared" si="1"/>
        <v>750000</v>
      </c>
      <c r="K15" s="77">
        <f t="shared" si="1"/>
        <v>750000</v>
      </c>
    </row>
    <row r="16" spans="1:11" s="2" customFormat="1" ht="16.5" customHeight="1" x14ac:dyDescent="0.3">
      <c r="A16" s="3"/>
      <c r="B16" s="4"/>
      <c r="C16" s="4"/>
      <c r="D16" s="4"/>
      <c r="E16" s="4"/>
      <c r="F16" s="4"/>
      <c r="G16" s="80"/>
      <c r="H16" s="80"/>
      <c r="I16" s="80"/>
      <c r="J16" s="80"/>
      <c r="K16" s="81"/>
    </row>
    <row r="17" spans="1:11" s="2" customFormat="1" ht="16.5" customHeight="1" thickBot="1" x14ac:dyDescent="0.35">
      <c r="A17" s="24" t="s">
        <v>62</v>
      </c>
      <c r="B17" s="4"/>
      <c r="C17" s="4"/>
      <c r="D17" s="4"/>
      <c r="E17" s="4"/>
      <c r="F17" s="4"/>
      <c r="G17" s="82">
        <f>G15-G9</f>
        <v>0</v>
      </c>
      <c r="H17" s="82">
        <f t="shared" ref="H17:K17" si="2">H15-H9</f>
        <v>0</v>
      </c>
      <c r="I17" s="82">
        <f t="shared" si="2"/>
        <v>0</v>
      </c>
      <c r="J17" s="82">
        <f t="shared" si="2"/>
        <v>0</v>
      </c>
      <c r="K17" s="83">
        <f t="shared" si="2"/>
        <v>0</v>
      </c>
    </row>
    <row r="18" spans="1:11" s="2" customFormat="1" ht="16.5" customHeight="1" thickTop="1" x14ac:dyDescent="0.3">
      <c r="A18" s="3"/>
      <c r="B18" s="4"/>
      <c r="C18" s="4"/>
      <c r="D18" s="4"/>
      <c r="E18" s="4"/>
      <c r="F18" s="4"/>
      <c r="G18" s="6"/>
      <c r="H18" s="6"/>
      <c r="I18" s="6"/>
      <c r="J18" s="6"/>
      <c r="K18" s="7"/>
    </row>
    <row r="19" spans="1:11" s="2" customFormat="1" ht="16.5" customHeight="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8" x14ac:dyDescent="0.35">
      <c r="A20" s="84" t="s">
        <v>73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28.5" customHeight="1" x14ac:dyDescent="0.3">
      <c r="A21" s="37" t="s">
        <v>77</v>
      </c>
      <c r="B21" s="33"/>
      <c r="C21" s="33"/>
      <c r="D21" s="33"/>
      <c r="E21" s="38"/>
      <c r="F21" s="38"/>
      <c r="G21" s="39"/>
      <c r="H21" s="39"/>
      <c r="I21" s="39"/>
      <c r="J21" s="39"/>
      <c r="K21" s="36" t="s">
        <v>78</v>
      </c>
    </row>
    <row r="22" spans="1:11" s="2" customFormat="1" ht="16.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s="2" customFormat="1" ht="16.5" customHeight="1" x14ac:dyDescent="0.3">
      <c r="A23" s="3"/>
      <c r="B23" s="4"/>
      <c r="C23" s="14"/>
      <c r="D23" s="15"/>
      <c r="E23" s="4"/>
      <c r="F23" s="4"/>
      <c r="G23" s="16" t="s">
        <v>86</v>
      </c>
      <c r="H23" s="16" t="s">
        <v>87</v>
      </c>
      <c r="I23" s="16" t="s">
        <v>88</v>
      </c>
      <c r="J23" s="16" t="s">
        <v>89</v>
      </c>
      <c r="K23" s="17" t="s">
        <v>90</v>
      </c>
    </row>
    <row r="24" spans="1:11" s="2" customFormat="1" ht="16.5" customHeight="1" x14ac:dyDescent="0.3">
      <c r="A24" s="87" t="s">
        <v>71</v>
      </c>
      <c r="B24" s="88"/>
      <c r="C24" s="88"/>
      <c r="D24" s="88"/>
      <c r="E24" s="88"/>
      <c r="F24" s="88"/>
      <c r="G24" s="25"/>
      <c r="H24" s="25"/>
      <c r="I24" s="25"/>
      <c r="J24" s="25"/>
      <c r="K24" s="26"/>
    </row>
    <row r="25" spans="1:11" s="2" customFormat="1" ht="16.5" customHeight="1" x14ac:dyDescent="0.3">
      <c r="A25" s="27" t="s">
        <v>59</v>
      </c>
      <c r="B25" s="28"/>
      <c r="C25" s="94" t="s">
        <v>65</v>
      </c>
      <c r="D25" s="94"/>
      <c r="E25" s="8"/>
      <c r="F25" s="4"/>
      <c r="G25" s="67"/>
      <c r="H25" s="67"/>
      <c r="I25" s="67"/>
      <c r="J25" s="67"/>
      <c r="K25" s="67"/>
    </row>
    <row r="26" spans="1:11" s="2" customFormat="1" ht="16.5" customHeight="1" x14ac:dyDescent="0.3">
      <c r="A26" s="9"/>
      <c r="B26" s="8"/>
      <c r="C26" s="94" t="s">
        <v>79</v>
      </c>
      <c r="D26" s="94"/>
      <c r="E26" s="94"/>
      <c r="F26" s="95"/>
      <c r="G26" s="67">
        <v>20000</v>
      </c>
      <c r="H26" s="67">
        <v>20000</v>
      </c>
      <c r="I26" s="67">
        <v>20000</v>
      </c>
      <c r="J26" s="67">
        <v>20000</v>
      </c>
      <c r="K26" s="67">
        <v>20000</v>
      </c>
    </row>
    <row r="27" spans="1:11" s="2" customFormat="1" ht="16.5" customHeight="1" x14ac:dyDescent="0.3">
      <c r="A27" s="9"/>
      <c r="B27" s="8"/>
      <c r="C27" s="94" t="s">
        <v>84</v>
      </c>
      <c r="D27" s="94"/>
      <c r="E27" s="8"/>
      <c r="F27" s="4"/>
      <c r="G27" s="67"/>
      <c r="H27" s="67"/>
      <c r="I27" s="67"/>
      <c r="J27" s="67"/>
      <c r="K27" s="67"/>
    </row>
    <row r="28" spans="1:11" s="2" customFormat="1" ht="16.5" customHeight="1" thickBot="1" x14ac:dyDescent="0.35">
      <c r="A28" s="9"/>
      <c r="B28" s="8"/>
      <c r="C28" s="94" t="s">
        <v>69</v>
      </c>
      <c r="D28" s="94"/>
      <c r="E28" s="8"/>
      <c r="F28" s="4"/>
      <c r="G28" s="68"/>
      <c r="H28" s="68"/>
      <c r="I28" s="68"/>
      <c r="J28" s="68"/>
      <c r="K28" s="68"/>
    </row>
    <row r="29" spans="1:11" s="2" customFormat="1" ht="16.5" customHeight="1" x14ac:dyDescent="0.3">
      <c r="A29" s="9"/>
      <c r="B29" s="8"/>
      <c r="C29" s="90" t="s">
        <v>60</v>
      </c>
      <c r="D29" s="90"/>
      <c r="E29" s="8"/>
      <c r="F29" s="4"/>
      <c r="G29" s="69">
        <f>SUM(G25:G28)</f>
        <v>20000</v>
      </c>
      <c r="H29" s="69">
        <f>SUM(H25:H28)</f>
        <v>20000</v>
      </c>
      <c r="I29" s="69">
        <f>SUM(I25:I28)</f>
        <v>20000</v>
      </c>
      <c r="J29" s="69">
        <f>SUM(J25:J28)</f>
        <v>20000</v>
      </c>
      <c r="K29" s="69">
        <f>SUM(K25:K28)</f>
        <v>20000</v>
      </c>
    </row>
    <row r="30" spans="1:11" s="2" customFormat="1" ht="16.5" customHeight="1" x14ac:dyDescent="0.3">
      <c r="A30" s="9"/>
      <c r="B30" s="8"/>
      <c r="C30" s="45"/>
      <c r="D30" s="45"/>
      <c r="E30" s="8"/>
      <c r="F30" s="4"/>
      <c r="G30" s="70"/>
      <c r="H30" s="70"/>
      <c r="I30" s="70"/>
      <c r="J30" s="70"/>
      <c r="K30" s="71"/>
    </row>
    <row r="31" spans="1:11" s="2" customFormat="1" ht="16.5" customHeight="1" x14ac:dyDescent="0.3">
      <c r="A31" s="29" t="s">
        <v>63</v>
      </c>
      <c r="B31" s="30"/>
      <c r="C31" s="91" t="s">
        <v>56</v>
      </c>
      <c r="D31" s="91"/>
      <c r="E31" s="8"/>
      <c r="F31" s="4"/>
      <c r="G31" s="67"/>
      <c r="H31" s="67"/>
      <c r="I31" s="67"/>
      <c r="J31" s="67"/>
      <c r="K31" s="67"/>
    </row>
    <row r="32" spans="1:11" s="2" customFormat="1" ht="16.5" customHeight="1" x14ac:dyDescent="0.3">
      <c r="A32" s="29"/>
      <c r="B32" s="30"/>
      <c r="C32" s="91" t="s">
        <v>68</v>
      </c>
      <c r="D32" s="91"/>
      <c r="E32" s="8"/>
      <c r="F32" s="4"/>
      <c r="G32" s="72"/>
      <c r="H32" s="72"/>
      <c r="I32" s="72"/>
      <c r="J32" s="72"/>
      <c r="K32" s="72"/>
    </row>
    <row r="33" spans="1:11" s="2" customFormat="1" ht="16.5" customHeight="1" x14ac:dyDescent="0.3">
      <c r="A33" s="29"/>
      <c r="B33" s="30"/>
      <c r="C33" s="2" t="s">
        <v>80</v>
      </c>
      <c r="D33" s="46"/>
      <c r="E33" s="8"/>
      <c r="F33" s="4"/>
      <c r="G33" s="67"/>
      <c r="H33" s="67"/>
      <c r="I33" s="67"/>
      <c r="J33" s="67"/>
      <c r="K33" s="67"/>
    </row>
    <row r="34" spans="1:11" s="2" customFormat="1" ht="16.5" customHeight="1" thickBot="1" x14ac:dyDescent="0.35">
      <c r="A34" s="29"/>
      <c r="B34" s="30"/>
      <c r="C34" s="46" t="s">
        <v>69</v>
      </c>
      <c r="E34" s="8"/>
      <c r="F34" s="4"/>
      <c r="G34" s="68"/>
      <c r="H34" s="68"/>
      <c r="I34" s="68"/>
      <c r="J34" s="68"/>
      <c r="K34" s="68"/>
    </row>
    <row r="35" spans="1:11" s="2" customFormat="1" ht="16.5" customHeight="1" x14ac:dyDescent="0.3">
      <c r="A35" s="29"/>
      <c r="B35" s="30"/>
      <c r="C35" s="92" t="s">
        <v>70</v>
      </c>
      <c r="D35" s="92"/>
      <c r="E35" s="8"/>
      <c r="F35" s="4"/>
      <c r="G35" s="69">
        <f>SUM(G31:G34)</f>
        <v>0</v>
      </c>
      <c r="H35" s="69">
        <f>SUM(H31:H34)</f>
        <v>0</v>
      </c>
      <c r="I35" s="69">
        <f>SUM(I31:I34)</f>
        <v>0</v>
      </c>
      <c r="J35" s="69">
        <f>SUM(J31:J34)</f>
        <v>0</v>
      </c>
      <c r="K35" s="69">
        <f>SUM(K31:K34)</f>
        <v>0</v>
      </c>
    </row>
    <row r="36" spans="1:11" s="2" customFormat="1" ht="16.5" customHeight="1" x14ac:dyDescent="0.3">
      <c r="A36" s="29"/>
      <c r="B36" s="31"/>
      <c r="C36" s="31"/>
      <c r="D36" s="31"/>
      <c r="E36" s="8"/>
      <c r="F36" s="4"/>
      <c r="G36" s="70"/>
      <c r="H36" s="70"/>
      <c r="I36" s="70"/>
      <c r="J36" s="70"/>
      <c r="K36" s="71"/>
    </row>
    <row r="37" spans="1:11" s="2" customFormat="1" ht="16.5" customHeight="1" thickBot="1" x14ac:dyDescent="0.35">
      <c r="A37" s="24" t="s">
        <v>72</v>
      </c>
      <c r="B37" s="31"/>
      <c r="C37" s="31"/>
      <c r="D37" s="31"/>
      <c r="E37" s="8"/>
      <c r="F37" s="4"/>
      <c r="G37" s="74">
        <f>G35-G29</f>
        <v>-20000</v>
      </c>
      <c r="H37" s="74">
        <f>H35-H29</f>
        <v>-20000</v>
      </c>
      <c r="I37" s="74">
        <f>I35-I29</f>
        <v>-20000</v>
      </c>
      <c r="J37" s="74">
        <f>J35-J29</f>
        <v>-20000</v>
      </c>
      <c r="K37" s="74">
        <f>K35-K29</f>
        <v>-20000</v>
      </c>
    </row>
    <row r="38" spans="1:11" s="2" customFormat="1" ht="16.5" customHeight="1" thickTop="1" x14ac:dyDescent="0.3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2"/>
    </row>
  </sheetData>
  <mergeCells count="20">
    <mergeCell ref="C31:D31"/>
    <mergeCell ref="C32:D32"/>
    <mergeCell ref="C26:F26"/>
    <mergeCell ref="C28:D28"/>
    <mergeCell ref="C35:D35"/>
    <mergeCell ref="A20:K20"/>
    <mergeCell ref="C25:D25"/>
    <mergeCell ref="A24:F24"/>
    <mergeCell ref="C27:D27"/>
    <mergeCell ref="C29:D29"/>
    <mergeCell ref="A1:K1"/>
    <mergeCell ref="A5:D5"/>
    <mergeCell ref="C7:D7"/>
    <mergeCell ref="C14:D14"/>
    <mergeCell ref="C15:E15"/>
    <mergeCell ref="C9:D9"/>
    <mergeCell ref="C11:D11"/>
    <mergeCell ref="C12:D12"/>
    <mergeCell ref="C13:D13"/>
    <mergeCell ref="C8:F8"/>
  </mergeCells>
  <pageMargins left="0.25" right="0.25" top="0.75" bottom="0.75" header="0.3" footer="0.3"/>
  <pageSetup scale="7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8"/>
  <sheetViews>
    <sheetView zoomScale="110" zoomScaleNormal="110" workbookViewId="0">
      <selection activeCell="L8" sqref="L8"/>
    </sheetView>
  </sheetViews>
  <sheetFormatPr baseColWidth="10" defaultColWidth="9.109375" defaultRowHeight="14.4" x14ac:dyDescent="0.3"/>
  <cols>
    <col min="1" max="1" width="9.109375" style="2"/>
    <col min="2" max="2" width="3.44140625" style="2" customWidth="1"/>
    <col min="3" max="3" width="9.109375" style="2"/>
    <col min="4" max="4" width="25.6640625" style="2" customWidth="1"/>
    <col min="5" max="5" width="5.44140625" style="2" customWidth="1"/>
    <col min="6" max="6" width="10.33203125" style="2" customWidth="1"/>
    <col min="7" max="7" width="14.6640625" style="2" customWidth="1"/>
    <col min="8" max="8" width="13" style="2" bestFit="1" customWidth="1"/>
    <col min="9" max="9" width="12" style="2" customWidth="1"/>
    <col min="10" max="10" width="11" style="2" customWidth="1"/>
    <col min="11" max="11" width="11.5546875" style="2" customWidth="1"/>
    <col min="12" max="16384" width="9.109375" style="2"/>
  </cols>
  <sheetData>
    <row r="1" spans="1:11" ht="18.75" customHeight="1" x14ac:dyDescent="0.35">
      <c r="A1" s="84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28.5" customHeight="1" x14ac:dyDescent="0.3">
      <c r="A2" s="37" t="s">
        <v>82</v>
      </c>
      <c r="B2" s="33"/>
      <c r="C2" s="33"/>
      <c r="D2" s="33"/>
      <c r="E2" s="38"/>
      <c r="F2" s="38"/>
      <c r="G2" s="39"/>
      <c r="H2" s="39"/>
      <c r="I2" s="39"/>
      <c r="J2" s="39"/>
      <c r="K2" s="36" t="s">
        <v>83</v>
      </c>
    </row>
    <row r="3" spans="1:11" ht="15.7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5.75" customHeight="1" x14ac:dyDescent="0.3">
      <c r="A4" s="3"/>
      <c r="B4" s="4"/>
      <c r="C4" s="14"/>
      <c r="D4" s="40"/>
      <c r="E4" s="4"/>
      <c r="F4" s="4"/>
      <c r="G4" s="16" t="s">
        <v>86</v>
      </c>
      <c r="H4" s="16" t="s">
        <v>87</v>
      </c>
      <c r="I4" s="16" t="s">
        <v>88</v>
      </c>
      <c r="J4" s="16" t="s">
        <v>89</v>
      </c>
      <c r="K4" s="17" t="s">
        <v>90</v>
      </c>
    </row>
    <row r="5" spans="1:11" ht="15.75" customHeight="1" x14ac:dyDescent="0.3">
      <c r="A5" s="87" t="s">
        <v>51</v>
      </c>
      <c r="B5" s="88"/>
      <c r="C5" s="88"/>
      <c r="D5" s="88"/>
      <c r="E5" s="4"/>
      <c r="F5" s="4"/>
      <c r="G5" s="18"/>
      <c r="H5" s="18"/>
      <c r="I5" s="18"/>
      <c r="J5" s="18"/>
      <c r="K5" s="19"/>
    </row>
    <row r="6" spans="1:11" ht="15.75" customHeight="1" x14ac:dyDescent="0.3">
      <c r="A6" s="20" t="s">
        <v>52</v>
      </c>
      <c r="B6" s="21"/>
      <c r="C6" s="2" t="s">
        <v>79</v>
      </c>
      <c r="E6" s="4"/>
      <c r="F6" s="4"/>
      <c r="G6" s="75"/>
      <c r="H6" s="75"/>
      <c r="I6" s="75"/>
      <c r="J6" s="75"/>
      <c r="K6" s="75"/>
    </row>
    <row r="7" spans="1:11" ht="15.75" customHeight="1" x14ac:dyDescent="0.3">
      <c r="A7" s="3"/>
      <c r="B7" s="4"/>
      <c r="C7" s="89" t="s">
        <v>0</v>
      </c>
      <c r="D7" s="89"/>
      <c r="E7" s="4"/>
      <c r="F7" s="4"/>
      <c r="G7" s="75">
        <v>300000</v>
      </c>
      <c r="H7" s="75">
        <v>6020000</v>
      </c>
      <c r="I7" s="75"/>
      <c r="J7" s="75"/>
      <c r="K7" s="75"/>
    </row>
    <row r="8" spans="1:11" ht="15.75" customHeight="1" thickBot="1" x14ac:dyDescent="0.35">
      <c r="A8" s="3"/>
      <c r="B8" s="4"/>
      <c r="C8" s="89" t="s">
        <v>69</v>
      </c>
      <c r="D8" s="89"/>
      <c r="E8" s="89"/>
      <c r="F8" s="93"/>
      <c r="G8" s="76"/>
      <c r="H8" s="76"/>
      <c r="I8" s="76"/>
      <c r="J8" s="76"/>
      <c r="K8" s="76"/>
    </row>
    <row r="9" spans="1:11" ht="15.75" customHeight="1" x14ac:dyDescent="0.3">
      <c r="A9" s="3"/>
      <c r="B9" s="4"/>
      <c r="C9" s="90" t="s">
        <v>64</v>
      </c>
      <c r="D9" s="90"/>
      <c r="E9" s="1"/>
      <c r="F9" s="4"/>
      <c r="G9" s="77">
        <f>SUM(G6:G8)</f>
        <v>300000</v>
      </c>
      <c r="H9" s="77">
        <f t="shared" ref="H9:K9" si="0">SUM(H6:H8)</f>
        <v>6020000</v>
      </c>
      <c r="I9" s="77">
        <f t="shared" si="0"/>
        <v>0</v>
      </c>
      <c r="J9" s="77">
        <f t="shared" si="0"/>
        <v>0</v>
      </c>
      <c r="K9" s="77">
        <f t="shared" si="0"/>
        <v>0</v>
      </c>
    </row>
    <row r="10" spans="1:11" ht="15.75" customHeight="1" x14ac:dyDescent="0.3">
      <c r="A10" s="3"/>
      <c r="B10" s="4"/>
      <c r="C10" s="44"/>
      <c r="D10" s="44"/>
      <c r="E10" s="4"/>
      <c r="F10" s="4"/>
      <c r="G10" s="78"/>
      <c r="H10" s="78"/>
      <c r="I10" s="78"/>
      <c r="J10" s="78"/>
      <c r="K10" s="79"/>
    </row>
    <row r="11" spans="1:11" ht="15.75" customHeight="1" x14ac:dyDescent="0.3">
      <c r="A11" s="20" t="s">
        <v>55</v>
      </c>
      <c r="B11" s="22"/>
      <c r="C11" s="96" t="s">
        <v>56</v>
      </c>
      <c r="D11" s="96"/>
      <c r="E11" s="4"/>
      <c r="F11" s="4"/>
      <c r="G11" s="75"/>
      <c r="H11" s="75"/>
      <c r="I11" s="75"/>
      <c r="J11" s="75"/>
      <c r="K11" s="75"/>
    </row>
    <row r="12" spans="1:11" ht="15.75" customHeight="1" x14ac:dyDescent="0.3">
      <c r="A12" s="23"/>
      <c r="B12" s="22"/>
      <c r="C12" s="96" t="s">
        <v>68</v>
      </c>
      <c r="D12" s="96"/>
      <c r="E12" s="4"/>
      <c r="F12" s="4"/>
      <c r="G12" s="75"/>
      <c r="H12" s="75"/>
      <c r="I12" s="75"/>
      <c r="J12" s="75"/>
      <c r="K12" s="75"/>
    </row>
    <row r="13" spans="1:11" ht="15.75" customHeight="1" x14ac:dyDescent="0.3">
      <c r="A13" s="23"/>
      <c r="B13" s="22"/>
      <c r="C13" s="96" t="s">
        <v>85</v>
      </c>
      <c r="D13" s="96"/>
      <c r="E13" s="4"/>
      <c r="F13" s="4"/>
      <c r="G13" s="75"/>
      <c r="H13" s="75"/>
      <c r="I13" s="75"/>
      <c r="J13" s="75"/>
      <c r="K13" s="75"/>
    </row>
    <row r="14" spans="1:11" ht="15.75" customHeight="1" thickBot="1" x14ac:dyDescent="0.35">
      <c r="A14" s="23"/>
      <c r="B14" s="22"/>
      <c r="C14" s="96" t="s">
        <v>58</v>
      </c>
      <c r="D14" s="96"/>
      <c r="E14" s="4"/>
      <c r="F14" s="4"/>
      <c r="G14" s="76">
        <v>300000</v>
      </c>
      <c r="H14" s="76">
        <v>6020000</v>
      </c>
      <c r="I14" s="76"/>
      <c r="J14" s="76"/>
      <c r="K14" s="76"/>
    </row>
    <row r="15" spans="1:11" ht="15.75" customHeight="1" x14ac:dyDescent="0.3">
      <c r="A15" s="3"/>
      <c r="B15" s="4"/>
      <c r="C15" s="90" t="s">
        <v>61</v>
      </c>
      <c r="D15" s="90"/>
      <c r="E15" s="90"/>
      <c r="F15" s="4"/>
      <c r="G15" s="77">
        <f>SUM(G11:G14)</f>
        <v>300000</v>
      </c>
      <c r="H15" s="77">
        <f t="shared" ref="H15:K15" si="1">SUM(H11:H14)</f>
        <v>6020000</v>
      </c>
      <c r="I15" s="77">
        <f t="shared" si="1"/>
        <v>0</v>
      </c>
      <c r="J15" s="77">
        <f t="shared" si="1"/>
        <v>0</v>
      </c>
      <c r="K15" s="77">
        <f t="shared" si="1"/>
        <v>0</v>
      </c>
    </row>
    <row r="16" spans="1:11" ht="15.75" customHeight="1" x14ac:dyDescent="0.3">
      <c r="A16" s="3"/>
      <c r="B16" s="4"/>
      <c r="C16" s="4"/>
      <c r="D16" s="4"/>
      <c r="E16" s="4"/>
      <c r="F16" s="4"/>
      <c r="G16" s="80"/>
      <c r="H16" s="80"/>
      <c r="I16" s="80"/>
      <c r="J16" s="80"/>
      <c r="K16" s="81"/>
    </row>
    <row r="17" spans="1:11" ht="15.75" customHeight="1" thickBot="1" x14ac:dyDescent="0.35">
      <c r="A17" s="24" t="s">
        <v>62</v>
      </c>
      <c r="B17" s="4"/>
      <c r="C17" s="4"/>
      <c r="D17" s="4"/>
      <c r="E17" s="4"/>
      <c r="F17" s="4"/>
      <c r="G17" s="82">
        <f>G15-G9</f>
        <v>0</v>
      </c>
      <c r="H17" s="82">
        <f t="shared" ref="H17:K17" si="2">H15-H9</f>
        <v>0</v>
      </c>
      <c r="I17" s="82">
        <f t="shared" si="2"/>
        <v>0</v>
      </c>
      <c r="J17" s="82">
        <f t="shared" si="2"/>
        <v>0</v>
      </c>
      <c r="K17" s="83">
        <f t="shared" si="2"/>
        <v>0</v>
      </c>
    </row>
    <row r="18" spans="1:11" ht="15.75" customHeight="1" thickTop="1" x14ac:dyDescent="0.3">
      <c r="A18" s="3"/>
      <c r="B18" s="4"/>
      <c r="C18" s="4"/>
      <c r="D18" s="4"/>
      <c r="E18" s="4"/>
      <c r="F18" s="4"/>
      <c r="G18" s="6"/>
      <c r="H18" s="6"/>
      <c r="I18" s="6"/>
      <c r="J18" s="6"/>
      <c r="K18" s="7"/>
    </row>
    <row r="19" spans="1:11" ht="15.75" customHeight="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8" x14ac:dyDescent="0.35">
      <c r="A20" s="84" t="s">
        <v>73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28.5" customHeight="1" x14ac:dyDescent="0.3">
      <c r="A21" s="37" t="s">
        <v>82</v>
      </c>
      <c r="B21" s="33"/>
      <c r="C21" s="33"/>
      <c r="D21" s="33"/>
      <c r="E21" s="38"/>
      <c r="F21" s="38"/>
      <c r="G21" s="39"/>
      <c r="H21" s="39"/>
      <c r="I21" s="39"/>
      <c r="J21" s="39"/>
      <c r="K21" s="36" t="s">
        <v>83</v>
      </c>
    </row>
    <row r="22" spans="1:11" ht="16.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</row>
    <row r="23" spans="1:11" ht="16.5" customHeight="1" x14ac:dyDescent="0.3">
      <c r="A23" s="3"/>
      <c r="B23" s="4"/>
      <c r="C23" s="14"/>
      <c r="D23" s="40"/>
      <c r="E23" s="4"/>
      <c r="F23" s="4"/>
      <c r="G23" s="16" t="s">
        <v>86</v>
      </c>
      <c r="H23" s="16" t="s">
        <v>87</v>
      </c>
      <c r="I23" s="16" t="s">
        <v>88</v>
      </c>
      <c r="J23" s="16" t="s">
        <v>89</v>
      </c>
      <c r="K23" s="17" t="s">
        <v>90</v>
      </c>
    </row>
    <row r="24" spans="1:11" ht="16.5" customHeight="1" x14ac:dyDescent="0.3">
      <c r="A24" s="87" t="s">
        <v>71</v>
      </c>
      <c r="B24" s="88"/>
      <c r="C24" s="88"/>
      <c r="D24" s="88"/>
      <c r="E24" s="88"/>
      <c r="F24" s="88"/>
      <c r="G24" s="25"/>
      <c r="H24" s="25"/>
      <c r="I24" s="25"/>
      <c r="J24" s="25"/>
      <c r="K24" s="26"/>
    </row>
    <row r="25" spans="1:11" ht="16.5" customHeight="1" x14ac:dyDescent="0.3">
      <c r="A25" s="27" t="s">
        <v>59</v>
      </c>
      <c r="B25" s="28"/>
      <c r="C25" s="94" t="s">
        <v>65</v>
      </c>
      <c r="D25" s="94"/>
      <c r="E25" s="8"/>
      <c r="F25" s="4"/>
      <c r="G25" s="67"/>
      <c r="H25" s="67"/>
      <c r="I25" s="67">
        <v>500000</v>
      </c>
      <c r="J25" s="67">
        <v>500000</v>
      </c>
      <c r="K25" s="67">
        <v>500000</v>
      </c>
    </row>
    <row r="26" spans="1:11" ht="16.5" customHeight="1" x14ac:dyDescent="0.3">
      <c r="A26" s="9"/>
      <c r="B26" s="8"/>
      <c r="C26" s="94" t="s">
        <v>74</v>
      </c>
      <c r="D26" s="94"/>
      <c r="E26" s="94"/>
      <c r="F26" s="95"/>
      <c r="G26" s="67"/>
      <c r="H26" s="67"/>
      <c r="I26" s="67">
        <v>-15000</v>
      </c>
      <c r="J26" s="67">
        <v>-15000</v>
      </c>
      <c r="K26" s="67">
        <v>-15000</v>
      </c>
    </row>
    <row r="27" spans="1:11" ht="16.5" customHeight="1" x14ac:dyDescent="0.3">
      <c r="A27" s="9"/>
      <c r="B27" s="8"/>
      <c r="C27" s="94" t="s">
        <v>84</v>
      </c>
      <c r="D27" s="94"/>
      <c r="E27" s="8"/>
      <c r="F27" s="4"/>
      <c r="G27" s="67"/>
      <c r="H27" s="67"/>
      <c r="I27" s="67">
        <v>40000</v>
      </c>
      <c r="J27" s="67">
        <v>40000</v>
      </c>
      <c r="K27" s="67">
        <v>40000</v>
      </c>
    </row>
    <row r="28" spans="1:11" ht="16.5" customHeight="1" thickBot="1" x14ac:dyDescent="0.35">
      <c r="A28" s="9"/>
      <c r="B28" s="8"/>
      <c r="C28" s="94" t="s">
        <v>69</v>
      </c>
      <c r="D28" s="94"/>
      <c r="E28" s="8"/>
      <c r="F28" s="4"/>
      <c r="G28" s="68"/>
      <c r="H28" s="68"/>
      <c r="I28" s="68">
        <v>50000</v>
      </c>
      <c r="J28" s="68">
        <v>50000</v>
      </c>
      <c r="K28" s="68">
        <v>50000</v>
      </c>
    </row>
    <row r="29" spans="1:11" ht="16.5" customHeight="1" x14ac:dyDescent="0.3">
      <c r="A29" s="9"/>
      <c r="B29" s="8"/>
      <c r="C29" s="90" t="s">
        <v>60</v>
      </c>
      <c r="D29" s="90"/>
      <c r="E29" s="8"/>
      <c r="F29" s="4"/>
      <c r="G29" s="69">
        <f>SUM(G25:G28)</f>
        <v>0</v>
      </c>
      <c r="H29" s="69">
        <f>SUM(H25:H28)</f>
        <v>0</v>
      </c>
      <c r="I29" s="69">
        <f>SUM(I25:I28)</f>
        <v>575000</v>
      </c>
      <c r="J29" s="69">
        <f>SUM(J25:J28)</f>
        <v>575000</v>
      </c>
      <c r="K29" s="69">
        <f>SUM(K25:K28)</f>
        <v>575000</v>
      </c>
    </row>
    <row r="30" spans="1:11" ht="16.5" customHeight="1" x14ac:dyDescent="0.3">
      <c r="A30" s="9"/>
      <c r="B30" s="8"/>
      <c r="C30" s="45"/>
      <c r="D30" s="45"/>
      <c r="E30" s="8"/>
      <c r="F30" s="4"/>
      <c r="G30" s="70"/>
      <c r="H30" s="70"/>
      <c r="I30" s="70"/>
      <c r="J30" s="70"/>
      <c r="K30" s="71"/>
    </row>
    <row r="31" spans="1:11" ht="16.5" customHeight="1" x14ac:dyDescent="0.3">
      <c r="A31" s="29" t="s">
        <v>63</v>
      </c>
      <c r="B31" s="30"/>
      <c r="C31" s="91" t="s">
        <v>56</v>
      </c>
      <c r="D31" s="91"/>
      <c r="E31" s="8"/>
      <c r="F31" s="4"/>
      <c r="G31" s="67"/>
      <c r="H31" s="67"/>
      <c r="I31" s="67"/>
      <c r="J31" s="67"/>
      <c r="K31" s="67"/>
    </row>
    <row r="32" spans="1:11" ht="16.5" customHeight="1" x14ac:dyDescent="0.3">
      <c r="A32" s="29"/>
      <c r="B32" s="30"/>
      <c r="C32" s="91" t="s">
        <v>68</v>
      </c>
      <c r="D32" s="91"/>
      <c r="E32" s="8"/>
      <c r="F32" s="4"/>
      <c r="G32" s="67"/>
      <c r="H32" s="67"/>
      <c r="I32" s="72"/>
      <c r="J32" s="72"/>
      <c r="K32" s="72"/>
    </row>
    <row r="33" spans="1:11" ht="16.5" customHeight="1" x14ac:dyDescent="0.3">
      <c r="A33" s="29"/>
      <c r="B33" s="30"/>
      <c r="C33" s="2" t="s">
        <v>80</v>
      </c>
      <c r="D33" s="46"/>
      <c r="E33" s="8"/>
      <c r="F33" s="4"/>
      <c r="G33" s="67"/>
      <c r="H33" s="67"/>
      <c r="I33" s="67">
        <v>5000</v>
      </c>
      <c r="J33" s="67">
        <v>5000</v>
      </c>
      <c r="K33" s="67">
        <v>5000</v>
      </c>
    </row>
    <row r="34" spans="1:11" ht="16.5" customHeight="1" thickBot="1" x14ac:dyDescent="0.35">
      <c r="A34" s="29"/>
      <c r="B34" s="30"/>
      <c r="C34" s="46" t="s">
        <v>69</v>
      </c>
      <c r="E34" s="8"/>
      <c r="F34" s="4"/>
      <c r="G34" s="68"/>
      <c r="H34" s="68"/>
      <c r="I34" s="68">
        <v>5000</v>
      </c>
      <c r="J34" s="68">
        <v>5000</v>
      </c>
      <c r="K34" s="68">
        <v>5000</v>
      </c>
    </row>
    <row r="35" spans="1:11" ht="16.5" customHeight="1" x14ac:dyDescent="0.3">
      <c r="A35" s="29"/>
      <c r="B35" s="30"/>
      <c r="C35" s="92" t="s">
        <v>70</v>
      </c>
      <c r="D35" s="92"/>
      <c r="E35" s="8"/>
      <c r="F35" s="4"/>
      <c r="G35" s="69">
        <f>SUM(G31:G34)</f>
        <v>0</v>
      </c>
      <c r="H35" s="69">
        <f>SUM(H31:H34)</f>
        <v>0</v>
      </c>
      <c r="I35" s="69">
        <f>SUM(I31:I34)</f>
        <v>10000</v>
      </c>
      <c r="J35" s="69">
        <f>SUM(J31:J34)</f>
        <v>10000</v>
      </c>
      <c r="K35" s="69">
        <f>SUM(K31:K34)</f>
        <v>10000</v>
      </c>
    </row>
    <row r="36" spans="1:11" ht="16.5" customHeight="1" x14ac:dyDescent="0.3">
      <c r="A36" s="29"/>
      <c r="B36" s="31"/>
      <c r="C36" s="31"/>
      <c r="D36" s="31"/>
      <c r="E36" s="8"/>
      <c r="F36" s="4"/>
      <c r="G36" s="70"/>
      <c r="H36" s="70"/>
      <c r="I36" s="70"/>
      <c r="J36" s="70"/>
      <c r="K36" s="71"/>
    </row>
    <row r="37" spans="1:11" ht="16.5" customHeight="1" thickBot="1" x14ac:dyDescent="0.35">
      <c r="A37" s="24" t="s">
        <v>72</v>
      </c>
      <c r="B37" s="31"/>
      <c r="C37" s="31"/>
      <c r="D37" s="31"/>
      <c r="E37" s="8"/>
      <c r="F37" s="4"/>
      <c r="G37" s="73">
        <f>G35-G29</f>
        <v>0</v>
      </c>
      <c r="H37" s="73">
        <f>H35-H29</f>
        <v>0</v>
      </c>
      <c r="I37" s="73">
        <f>I35-I29</f>
        <v>-565000</v>
      </c>
      <c r="J37" s="73">
        <f>J35-J29</f>
        <v>-565000</v>
      </c>
      <c r="K37" s="73">
        <f>K35-K29</f>
        <v>-565000</v>
      </c>
    </row>
    <row r="38" spans="1:11" ht="15" thickTop="1" x14ac:dyDescent="0.3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2"/>
    </row>
  </sheetData>
  <mergeCells count="20">
    <mergeCell ref="C31:D31"/>
    <mergeCell ref="C32:D32"/>
    <mergeCell ref="C26:F26"/>
    <mergeCell ref="C28:D28"/>
    <mergeCell ref="C35:D35"/>
    <mergeCell ref="A20:K20"/>
    <mergeCell ref="C25:D25"/>
    <mergeCell ref="A24:F24"/>
    <mergeCell ref="C27:D27"/>
    <mergeCell ref="C29:D29"/>
    <mergeCell ref="A1:K1"/>
    <mergeCell ref="A5:D5"/>
    <mergeCell ref="C14:D14"/>
    <mergeCell ref="C15:E15"/>
    <mergeCell ref="C7:D7"/>
    <mergeCell ref="C9:D9"/>
    <mergeCell ref="C11:D11"/>
    <mergeCell ref="C12:D12"/>
    <mergeCell ref="C13:D13"/>
    <mergeCell ref="C8:F8"/>
  </mergeCells>
  <pageMargins left="0.25" right="0.25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Exemple - Aide à la décision</vt:lpstr>
      <vt:lpstr>Exemple</vt:lpstr>
      <vt:lpstr>Dépenses - Centre de santé</vt:lpstr>
      <vt:lpstr>Dépenses - Routes</vt:lpstr>
      <vt:lpstr>Dépenses - Résidence pour aînés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Sylvie</cp:lastModifiedBy>
  <cp:lastPrinted>2018-02-19T21:17:04Z</cp:lastPrinted>
  <dcterms:created xsi:type="dcterms:W3CDTF">2013-10-27T13:26:13Z</dcterms:created>
  <dcterms:modified xsi:type="dcterms:W3CDTF">2018-02-19T23:02:18Z</dcterms:modified>
</cp:coreProperties>
</file>